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<sst xmlns="http://schemas.openxmlformats.org/spreadsheetml/2006/main" count="218" uniqueCount="117">
  <si>
    <t xml:space="preserve">GRADUATORIA - SOSTEGNO ALLE MPMI ARTIGIANE PER INVESTIMENTI IN AMMODERNAMENTO TECNOLOGICO E CREAZIONE DI NUOVE UNITÀ PRODUTTIVE
PR MARCHE FESR 2021/2027 – ASSE 1 – OS 1.3 – AZIONE 1.3.2 – Intervento 1.3.2.1 - LINEA B</t>
  </si>
  <si>
    <t xml:space="preserve">N</t>
  </si>
  <si>
    <t xml:space="preserve">ID PROGETTO</t>
  </si>
  <si>
    <t xml:space="preserve">STATO PROGETTO</t>
  </si>
  <si>
    <t xml:space="preserve">ID BANDO</t>
  </si>
  <si>
    <t xml:space="preserve">P.IVA</t>
  </si>
  <si>
    <t xml:space="preserve">RAGIONE SOCIALE</t>
  </si>
  <si>
    <t xml:space="preserve">INDIRIZZO SEDE LEGALE</t>
  </si>
  <si>
    <t xml:space="preserve">COMUNE</t>
  </si>
  <si>
    <t xml:space="preserve">PROV.</t>
  </si>
  <si>
    <t xml:space="preserve">SEDE INVESTIMENTO</t>
  </si>
  <si>
    <t xml:space="preserve">Qualità della proposta progettuale(chiarezza nell’individuazione degli obiettivi e coerenza degli investimenti) (7,5,15,22,30)</t>
  </si>
  <si>
    <t xml:space="preserve">PESO 40</t>
  </si>
  <si>
    <t xml:space="preserve">Grado di cantierabilità e realizzabilità del progetto (7,5,15,22,30)</t>
  </si>
  <si>
    <t xml:space="preserve">Sostenibilità economico-finanziaria del progetto (scarso, sufficiente, buono, eccellente) (10,20,30,40)</t>
  </si>
  <si>
    <t xml:space="preserve">Impatto sull’innovazione di processo, sulla qualità e sicurezza del lavoro, sull’impatto energetico- ambientale e idrico (10,20,30,40)</t>
  </si>
  <si>
    <t xml:space="preserve">PESO 60</t>
  </si>
  <si>
    <t xml:space="preserve">Rilevanza tecnologica e innovativa del progetto (10,20,30,40)</t>
  </si>
  <si>
    <t xml:space="preserve">Congruità e pertinenza dei costi esposti rispetto agli obiettivi progettuali, al piano di lavoro delineato e alle specifiche del bando (5,10,15,20)</t>
  </si>
  <si>
    <t xml:space="preserve">TOTALE 1</t>
  </si>
  <si>
    <t xml:space="preserve">PREMIALITA' Rilevanza della componente femminile e giovanile (consistenza numerica all'interno della compagine societaria)</t>
  </si>
  <si>
    <t xml:space="preserve">Punteggio totale massimo assegnabile (2,5)</t>
  </si>
  <si>
    <t xml:space="preserve">Caratteristiche di sostenibilità e inclusione sociale</t>
  </si>
  <si>
    <t xml:space="preserve">TOTALE 2</t>
  </si>
  <si>
    <t xml:space="preserve">Progetto sviluppato in un comune sotto i 5.000 abitanti</t>
  </si>
  <si>
    <t xml:space="preserve">Progetto sviluppato in un borgo</t>
  </si>
  <si>
    <t xml:space="preserve">valore investimento</t>
  </si>
  <si>
    <t xml:space="preserve">contributo ammissibile</t>
  </si>
  <si>
    <t xml:space="preserve">CONTRIBUTO CONCESSO QUOTA UE (CAPITOLO 2140520190) </t>
  </si>
  <si>
    <t xml:space="preserve">CONTRIBUTO CONCESSO QUOTA STATO (CAPITOLO 2140520191)</t>
  </si>
  <si>
    <t xml:space="preserve">CONTRIBUTO CONCESSO QUOTA REGIONE (CAPITOLO 2140520193)</t>
  </si>
  <si>
    <t xml:space="preserve">CONTRIBUTO TOTALE CONCESSO</t>
  </si>
  <si>
    <t xml:space="preserve">Acquisito</t>
  </si>
  <si>
    <t xml:space="preserve">02333100424</t>
  </si>
  <si>
    <t xml:space="preserve">IDEA - INFORMATICS, DOMOTICS, ENVIRONMENT, AUTOMATION - SOCIETA' COOPERATIVA IN SIGLA IDEA SOC. COOP.</t>
  </si>
  <si>
    <t xml:space="preserve">VIA LUIGI ALBERTINI N. 36</t>
  </si>
  <si>
    <t xml:space="preserve">ANCONA</t>
  </si>
  <si>
    <t xml:space="preserve">AN</t>
  </si>
  <si>
    <t xml:space="preserve">NO</t>
  </si>
  <si>
    <t xml:space="preserve">65092 </t>
  </si>
  <si>
    <t xml:space="preserve">02036180426</t>
  </si>
  <si>
    <t xml:space="preserve">OPERA SOCIETA' COOPERATIVA SOCIALE ONLUS SOC COOP PA      </t>
  </si>
  <si>
    <t xml:space="preserve">VIA PACIOTTI N. 3</t>
  </si>
  <si>
    <t xml:space="preserve">URBINO</t>
  </si>
  <si>
    <t xml:space="preserve">PU</t>
  </si>
  <si>
    <t xml:space="preserve">VIA ARNO N. 22</t>
  </si>
  <si>
    <t xml:space="preserve">TREIA</t>
  </si>
  <si>
    <t xml:space="preserve">MC</t>
  </si>
  <si>
    <t xml:space="preserve">01232050433</t>
  </si>
  <si>
    <t xml:space="preserve">MERIDIANA COOPERATIVA SOCIALE</t>
  </si>
  <si>
    <t xml:space="preserve">VIA I. SILONE N. 27</t>
  </si>
  <si>
    <t xml:space="preserve">MACERATA</t>
  </si>
  <si>
    <t xml:space="preserve">02109190443</t>
  </si>
  <si>
    <t xml:space="preserve">R.U.S.E. SOCIETA' COOPERATIVA</t>
  </si>
  <si>
    <t xml:space="preserve">VIA DELLA FRATELLANZA N. 1</t>
  </si>
  <si>
    <t xml:space="preserve">FERMO</t>
  </si>
  <si>
    <t xml:space="preserve">FM</t>
  </si>
  <si>
    <t xml:space="preserve">VIA UGO FOSCOLO N. 24 e VIA CONTRADA ABBADETTA N. 12</t>
  </si>
  <si>
    <t xml:space="preserve">SI</t>
  </si>
  <si>
    <t xml:space="preserve">01562610442</t>
  </si>
  <si>
    <t xml:space="preserve">SOC. COOP. SAN PIETRO ARL </t>
  </si>
  <si>
    <t xml:space="preserve">VIA BANCHINA DI RIVA NORD MALFIZIA N. 23 </t>
  </si>
  <si>
    <t xml:space="preserve">SAN BENEDETTO DEL TRONTO</t>
  </si>
  <si>
    <t xml:space="preserve">AP</t>
  </si>
  <si>
    <t xml:space="preserve">02543090449</t>
  </si>
  <si>
    <t xml:space="preserve">E.CO 13 SOCIETA COOPERATIVA TRA PROFESSIONISTI</t>
  </si>
  <si>
    <t xml:space="preserve">C.DA SAN LAZZARO N. 41/A</t>
  </si>
  <si>
    <t xml:space="preserve">OFFIDA</t>
  </si>
  <si>
    <t xml:space="preserve">0474850419</t>
  </si>
  <si>
    <t xml:space="preserve">POLO 9 SOC.COOP.SOCIALE-IMP.SOC.</t>
  </si>
  <si>
    <t xml:space="preserve">PIAZZA DELLA REPUBBLICA N. 1/D</t>
  </si>
  <si>
    <t xml:space="preserve">02811840426</t>
  </si>
  <si>
    <t xml:space="preserve">FROLLA SOCIETA' COOPERATIVA SOCIALE IMPRESA SOCIALE ENTE TERZO SETTORE</t>
  </si>
  <si>
    <t xml:space="preserve">VIA XVII LUGLIO N. 16</t>
  </si>
  <si>
    <t xml:space="preserve">OSIMO</t>
  </si>
  <si>
    <t xml:space="preserve">VIA XVII LUGLIO N. 16 e VIA MOLINO GIRI SNC</t>
  </si>
  <si>
    <t xml:space="preserve">64850 </t>
  </si>
  <si>
    <t xml:space="preserve">02401170440</t>
  </si>
  <si>
    <t xml:space="preserve">SOCIETA' HABILIS LAVORO COOPERATIVA SOCIALE</t>
  </si>
  <si>
    <t xml:space="preserve">VIA COPERNICO N. 8</t>
  </si>
  <si>
    <t xml:space="preserve">ASCOLI PICENO</t>
  </si>
  <si>
    <t xml:space="preserve">01548480449</t>
  </si>
  <si>
    <t xml:space="preserve">PRIMAVERA COOPERATIVA SOCIALE</t>
  </si>
  <si>
    <t xml:space="preserve">VIA VAL DI FASSA SCN</t>
  </si>
  <si>
    <t xml:space="preserve">VIALE DELLO SPORT N. 80</t>
  </si>
  <si>
    <t xml:space="preserve">02840040600</t>
  </si>
  <si>
    <t xml:space="preserve">S.P.E. SERVICE</t>
  </si>
  <si>
    <t xml:space="preserve">VIA MARITTIMA N. 2</t>
  </si>
  <si>
    <t xml:space="preserve">FROSINONE</t>
  </si>
  <si>
    <t xml:space="preserve">FR</t>
  </si>
  <si>
    <t xml:space="preserve">VIA DELLE ROSE N. 39/C</t>
  </si>
  <si>
    <t xml:space="preserve">CAGLI</t>
  </si>
  <si>
    <t xml:space="preserve">02730750417</t>
  </si>
  <si>
    <t xml:space="preserve">GIO' SOCIETA' COOPERATIVA SOCIALE</t>
  </si>
  <si>
    <t xml:space="preserve">VIA ALBERTARIO N. 41</t>
  </si>
  <si>
    <t xml:space="preserve">FANO</t>
  </si>
  <si>
    <t xml:space="preserve">65200 </t>
  </si>
  <si>
    <t xml:space="preserve">01277470421</t>
  </si>
  <si>
    <t xml:space="preserve">SE.RE.AN. - SOCIETA' COOPERATIVA</t>
  </si>
  <si>
    <t xml:space="preserve">VIA TORRESI N. 31</t>
  </si>
  <si>
    <t xml:space="preserve">PIAZZA STAMIRA N. 10</t>
  </si>
  <si>
    <t xml:space="preserve">00415160431</t>
  </si>
  <si>
    <t xml:space="preserve">13 MAGGIO SOCIETA' COOPERATIVA IN SIGLA 13 MAGGIO SOC. COOP</t>
  </si>
  <si>
    <t xml:space="preserve">CORSO GARIBALDI N. 117</t>
  </si>
  <si>
    <t xml:space="preserve">CIVITANOVA MARCHE</t>
  </si>
  <si>
    <t xml:space="preserve">VIA SARAGAT N. 89-91</t>
  </si>
  <si>
    <t xml:space="preserve">00127640415</t>
  </si>
  <si>
    <t xml:space="preserve">SOCIETA` COOPERATIVA DI CONSUMO DI VILLA FASTIGGI A R.L.</t>
  </si>
  <si>
    <t xml:space="preserve">VIA VALERIO N. 6</t>
  </si>
  <si>
    <t xml:space="preserve">PESARO</t>
  </si>
  <si>
    <t xml:space="preserve">VIALE MARCONI N. 9-13-15-17-19-21</t>
  </si>
  <si>
    <t xml:space="preserve">64800  </t>
  </si>
  <si>
    <t xml:space="preserve">02016730430</t>
  </si>
  <si>
    <t xml:space="preserve">I-SERVICE COOPERATIVA SOCIALE</t>
  </si>
  <si>
    <t xml:space="preserve">CONTRADA VALLEBONA N. 2</t>
  </si>
  <si>
    <t xml:space="preserve">CONTRADA ANTICO N. 5</t>
  </si>
  <si>
    <t xml:space="preserve">CORRIDONIA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</si>
</sst>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General"/>
    <numFmt numFmtId="167" formatCode="_-* #,##0.00\ [$€-410]_-;\-* #,##0.00\ [$€-410]_-;_-* \-??\ [$€-410]_-;_-@_-"/>
    <numFmt numFmtId="168" formatCode="#,##0.00&quot; €&quot;"/>
    <numFmt numFmtId="169" formatCode="_-* #,##0.00&quot; €&quot;_-;\-* #,##0.00&quot; €&quot;_-;_-* \-??&quot; €&quot;_-;_-@_-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0"/>
      <color rgb="FF1A1A1A"/>
      <name val="Calibri"/>
      <family val="2"/>
      <charset val="1"/>
    </font>
    <font>
      <i val="true"/>
      <sz val="10"/>
      <color theme="1"/>
      <name val="Calibri"/>
      <family val="2"/>
      <charset val="1"/>
    </font>
    <font>
      <i val="true"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7999"/>
        <bgColor rgb="FFFFFFCC"/>
      </patternFill>
    </fill>
    <fill>
      <patternFill patternType="solid">
        <fgColor theme="8" tint="0.5999"/>
        <bgColor rgb="FF99CCFF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0" borderId="2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4" fillId="4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0" borderId="3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0" borderId="4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0" borderId="5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5" borderId="0" xfId="0" applyFont="true" applyBorder="fals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0" xfId="0" applyFont="true" applyBorder="false" applyAlignment="true" applyProtection="true">
      <alignment horizontal="center" vertical="center" textRotation="0" wrapText="false" indent="0" shrinkToFit="false" readingOrder="1"/>
      <protection locked="fals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 readingOrder="1"/>
      <protection locked="fals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 patternType="solid">
          <fgColor rgb="FFE2F0D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1A1A1A"/>
          <bgColor rgb="FF000000"/>
        </patternFill>
      </fill>
    </dxf>
    <dxf>
      <fill>
        <patternFill patternType="solid">
          <fgColor rgb="FFBDD7EE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N47"/>
  <sheetViews>
    <sheetView showFormulas="false" showGridLines="true" showRowColHeaders="true" showZeros="true" rightToLeft="false" tabSelected="true" showOutlineSymbols="true" defaultGridColor="true" view="normal" topLeftCell="E1" colorId="64" zoomScale="100" zoomScaleNormal="100" zoomScalePageLayoutView="100" workbookViewId="0">
      <pane xSplit="0" ySplit="3" topLeftCell="A4" activePane="bottomLeft" state="frozen"/>
      <selection pane="topLeft" activeCell="E1" activeCellId="0" sqref="E1"/>
      <selection pane="bottomLeft" activeCell="AN6" activeCellId="0" sqref="AN6"/>
    </sheetView>
  </sheetViews>
  <sheetFormatPr defaultColWidth="20.5625" defaultRowHeight="53.25" zeroHeight="false" outlineLevelRow="0" outlineLevelCol="0"/>
  <cols>
    <col collapsed="false" customWidth="true" hidden="false" outlineLevel="0" max="1" min="1" style="1" width="5.11"/>
    <col collapsed="false" customWidth="true" hidden="false" outlineLevel="0" max="2" min="2" style="2" width="11.33"/>
    <col collapsed="false" customWidth="true" hidden="false" outlineLevel="0" max="3" min="3" style="2" width="11.11"/>
    <col collapsed="false" customWidth="true" hidden="false" outlineLevel="0" max="4" min="4" style="2" width="8.67"/>
    <col collapsed="false" customWidth="true" hidden="false" outlineLevel="0" max="5" min="5" style="2" width="15.11"/>
    <col collapsed="false" customWidth="true" hidden="false" outlineLevel="0" max="6" min="6" style="3" width="31.44"/>
    <col collapsed="false" customWidth="true" hidden="false" outlineLevel="0" max="7" min="7" style="3" width="16.44"/>
    <col collapsed="false" customWidth="true" hidden="false" outlineLevel="0" max="8" min="8" style="4" width="13.11"/>
    <col collapsed="false" customWidth="true" hidden="false" outlineLevel="0" max="9" min="9" style="4" width="8.56"/>
    <col collapsed="false" customWidth="false" hidden="false" outlineLevel="0" max="10" min="10" style="3" width="20.56"/>
    <col collapsed="false" customWidth="true" hidden="false" outlineLevel="0" max="11" min="11" style="4" width="11.56"/>
    <col collapsed="false" customWidth="true" hidden="false" outlineLevel="0" max="12" min="12" style="4" width="11.33"/>
    <col collapsed="false" customWidth="true" hidden="false" outlineLevel="0" max="13" min="13" style="2" width="18.11"/>
    <col collapsed="false" customWidth="true" hidden="false" outlineLevel="0" max="14" min="14" style="5" width="7.88"/>
    <col collapsed="false" customWidth="true" hidden="false" outlineLevel="0" max="15" min="15" style="2" width="17.44"/>
    <col collapsed="false" customWidth="true" hidden="false" outlineLevel="0" max="16" min="16" style="5" width="8.11"/>
    <col collapsed="false" customWidth="true" hidden="false" outlineLevel="0" max="17" min="17" style="5" width="17"/>
    <col collapsed="false" customWidth="true" hidden="false" outlineLevel="0" max="18" min="18" style="5" width="8.44"/>
    <col collapsed="false" customWidth="true" hidden="false" outlineLevel="0" max="19" min="19" style="2" width="16.67"/>
    <col collapsed="false" customWidth="true" hidden="false" outlineLevel="0" max="20" min="20" style="5" width="8"/>
    <col collapsed="false" customWidth="true" hidden="false" outlineLevel="0" max="21" min="21" style="2" width="15.33"/>
    <col collapsed="false" customWidth="true" hidden="false" outlineLevel="0" max="22" min="22" style="5" width="7.56"/>
    <col collapsed="false" customWidth="true" hidden="false" outlineLevel="0" max="23" min="23" style="2" width="15.88"/>
    <col collapsed="false" customWidth="true" hidden="false" outlineLevel="0" max="24" min="24" style="5" width="8"/>
    <col collapsed="false" customWidth="true" hidden="false" outlineLevel="0" max="25" min="25" style="5" width="10.66"/>
    <col collapsed="false" customWidth="true" hidden="false" outlineLevel="0" max="26" min="26" style="2" width="14"/>
    <col collapsed="false" customWidth="true" hidden="false" outlineLevel="0" max="27" min="27" style="2" width="4.33"/>
    <col collapsed="false" customWidth="true" hidden="false" outlineLevel="0" max="28" min="28" style="2" width="8.88"/>
    <col collapsed="false" customWidth="true" hidden="false" outlineLevel="0" max="29" min="29" style="2" width="12.11"/>
    <col collapsed="false" customWidth="true" hidden="false" outlineLevel="0" max="30" min="30" style="2" width="8.44"/>
    <col collapsed="false" customWidth="true" hidden="false" outlineLevel="0" max="31" min="31" style="2" width="10.11"/>
    <col collapsed="false" customWidth="true" hidden="false" outlineLevel="0" max="32" min="32" style="2" width="9.33"/>
    <col collapsed="false" customWidth="true" hidden="false" outlineLevel="0" max="33" min="33" style="6" width="13.44"/>
    <col collapsed="false" customWidth="false" hidden="false" outlineLevel="0" max="34" min="34" style="6" width="20.56"/>
    <col collapsed="false" customWidth="false" hidden="false" outlineLevel="0" max="37" min="35" style="1" width="20.56"/>
    <col collapsed="false" customWidth="true" hidden="false" outlineLevel="0" max="38" min="38" style="7" width="17.67"/>
    <col collapsed="false" customWidth="false" hidden="false" outlineLevel="0" max="16384" min="39" style="1" width="20.56"/>
  </cols>
  <sheetData>
    <row r="1" customFormat="false" ht="53.25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customFormat="false" ht="53.25" hidden="false" customHeight="true" outlineLevel="0" collapsed="false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8</v>
      </c>
      <c r="L2" s="10" t="s">
        <v>9</v>
      </c>
      <c r="M2" s="11" t="s">
        <v>11</v>
      </c>
      <c r="N2" s="12" t="s">
        <v>12</v>
      </c>
      <c r="O2" s="11" t="s">
        <v>13</v>
      </c>
      <c r="P2" s="12" t="s">
        <v>12</v>
      </c>
      <c r="Q2" s="11" t="s">
        <v>14</v>
      </c>
      <c r="R2" s="12" t="s">
        <v>12</v>
      </c>
      <c r="S2" s="11" t="s">
        <v>15</v>
      </c>
      <c r="T2" s="12" t="s">
        <v>16</v>
      </c>
      <c r="U2" s="11" t="s">
        <v>17</v>
      </c>
      <c r="V2" s="12" t="s">
        <v>16</v>
      </c>
      <c r="W2" s="11" t="s">
        <v>18</v>
      </c>
      <c r="X2" s="12" t="s">
        <v>16</v>
      </c>
      <c r="Y2" s="12" t="s">
        <v>19</v>
      </c>
      <c r="Z2" s="11" t="s">
        <v>20</v>
      </c>
      <c r="AA2" s="11"/>
      <c r="AB2" s="11" t="s">
        <v>21</v>
      </c>
      <c r="AC2" s="11" t="s">
        <v>22</v>
      </c>
      <c r="AD2" s="12" t="s">
        <v>23</v>
      </c>
      <c r="AE2" s="11" t="s">
        <v>24</v>
      </c>
      <c r="AF2" s="11" t="s">
        <v>25</v>
      </c>
      <c r="AG2" s="13" t="s">
        <v>26</v>
      </c>
      <c r="AH2" s="13" t="s">
        <v>27</v>
      </c>
      <c r="AI2" s="11" t="s">
        <v>28</v>
      </c>
      <c r="AJ2" s="11" t="s">
        <v>29</v>
      </c>
      <c r="AK2" s="11" t="s">
        <v>30</v>
      </c>
      <c r="AL2" s="11" t="s">
        <v>31</v>
      </c>
    </row>
    <row r="3" customFormat="false" ht="53.25" hidden="false" customHeight="true" outlineLevel="0" collapsed="false">
      <c r="A3" s="9"/>
      <c r="B3" s="9"/>
      <c r="C3" s="9"/>
      <c r="D3" s="9"/>
      <c r="E3" s="9"/>
      <c r="F3" s="10"/>
      <c r="G3" s="9"/>
      <c r="H3" s="10"/>
      <c r="I3" s="10"/>
      <c r="J3" s="10"/>
      <c r="K3" s="10"/>
      <c r="L3" s="10"/>
      <c r="M3" s="11"/>
      <c r="N3" s="12"/>
      <c r="O3" s="11"/>
      <c r="P3" s="12"/>
      <c r="Q3" s="11"/>
      <c r="R3" s="12"/>
      <c r="S3" s="11"/>
      <c r="T3" s="12"/>
      <c r="U3" s="11"/>
      <c r="V3" s="12"/>
      <c r="W3" s="11"/>
      <c r="X3" s="12"/>
      <c r="Y3" s="12"/>
      <c r="Z3" s="11"/>
      <c r="AA3" s="11"/>
      <c r="AB3" s="11"/>
      <c r="AC3" s="11"/>
      <c r="AD3" s="12"/>
      <c r="AE3" s="11"/>
      <c r="AF3" s="11"/>
      <c r="AG3" s="13"/>
      <c r="AH3" s="13"/>
      <c r="AI3" s="11"/>
      <c r="AJ3" s="11"/>
      <c r="AK3" s="11"/>
      <c r="AL3" s="11"/>
    </row>
    <row r="4" customFormat="false" ht="53.25" hidden="false" customHeight="true" outlineLevel="0" collapsed="false">
      <c r="A4" s="14" t="n">
        <v>1</v>
      </c>
      <c r="B4" s="15" t="n">
        <v>64655</v>
      </c>
      <c r="C4" s="16" t="s">
        <v>32</v>
      </c>
      <c r="D4" s="16" t="n">
        <v>597</v>
      </c>
      <c r="E4" s="17" t="s">
        <v>33</v>
      </c>
      <c r="F4" s="18" t="s">
        <v>34</v>
      </c>
      <c r="G4" s="18" t="s">
        <v>35</v>
      </c>
      <c r="H4" s="19" t="s">
        <v>36</v>
      </c>
      <c r="I4" s="19" t="s">
        <v>37</v>
      </c>
      <c r="J4" s="18" t="s">
        <v>35</v>
      </c>
      <c r="K4" s="19" t="s">
        <v>36</v>
      </c>
      <c r="L4" s="19" t="s">
        <v>37</v>
      </c>
      <c r="M4" s="20" t="n">
        <v>30</v>
      </c>
      <c r="N4" s="21" t="n">
        <f aca="false">M4/100*40</f>
        <v>12</v>
      </c>
      <c r="O4" s="20" t="n">
        <v>22</v>
      </c>
      <c r="P4" s="21" t="n">
        <f aca="false">O4/100*40</f>
        <v>8.8</v>
      </c>
      <c r="Q4" s="22" t="n">
        <v>40</v>
      </c>
      <c r="R4" s="21" t="n">
        <f aca="false">Q4/100*40</f>
        <v>16</v>
      </c>
      <c r="S4" s="20" t="n">
        <v>30</v>
      </c>
      <c r="T4" s="21" t="n">
        <f aca="false">S4/100*60</f>
        <v>18</v>
      </c>
      <c r="U4" s="22" t="n">
        <v>40</v>
      </c>
      <c r="V4" s="21" t="n">
        <f aca="false">U4/100*60</f>
        <v>24</v>
      </c>
      <c r="W4" s="22" t="n">
        <v>20</v>
      </c>
      <c r="X4" s="21" t="n">
        <f aca="false">W4/100*60</f>
        <v>12</v>
      </c>
      <c r="Y4" s="21" t="n">
        <f aca="false">N4+P4+R4+T4+V4+X4</f>
        <v>90.8</v>
      </c>
      <c r="Z4" s="22" t="n">
        <v>0</v>
      </c>
      <c r="AA4" s="22"/>
      <c r="AB4" s="21" t="n">
        <f aca="false">Z4+AA4</f>
        <v>0</v>
      </c>
      <c r="AC4" s="22" t="n">
        <v>0</v>
      </c>
      <c r="AD4" s="23" t="n">
        <f aca="false">AC4+AB4+Y4</f>
        <v>90.8</v>
      </c>
      <c r="AE4" s="21" t="s">
        <v>38</v>
      </c>
      <c r="AF4" s="21" t="s">
        <v>38</v>
      </c>
      <c r="AG4" s="24" t="n">
        <v>287592.53</v>
      </c>
      <c r="AH4" s="25" t="n">
        <f aca="false">AG4/2</f>
        <v>143796.27</v>
      </c>
      <c r="AI4" s="26" t="n">
        <f aca="false">AL4*50/100</f>
        <v>71898.14</v>
      </c>
      <c r="AJ4" s="26" t="n">
        <f aca="false">AL4*35/100</f>
        <v>50328.69</v>
      </c>
      <c r="AK4" s="26" t="n">
        <f aca="false">AL4-AI4-AJ4</f>
        <v>21569.44</v>
      </c>
      <c r="AL4" s="27" t="n">
        <v>143796.27</v>
      </c>
    </row>
    <row r="5" customFormat="false" ht="53.25" hidden="false" customHeight="true" outlineLevel="0" collapsed="false">
      <c r="A5" s="14" t="n">
        <v>2</v>
      </c>
      <c r="B5" s="15" t="s">
        <v>39</v>
      </c>
      <c r="C5" s="16" t="s">
        <v>32</v>
      </c>
      <c r="D5" s="16" t="n">
        <v>597</v>
      </c>
      <c r="E5" s="17" t="s">
        <v>40</v>
      </c>
      <c r="F5" s="18" t="s">
        <v>41</v>
      </c>
      <c r="G5" s="18" t="s">
        <v>42</v>
      </c>
      <c r="H5" s="19" t="s">
        <v>43</v>
      </c>
      <c r="I5" s="19" t="s">
        <v>44</v>
      </c>
      <c r="J5" s="18" t="s">
        <v>45</v>
      </c>
      <c r="K5" s="19" t="s">
        <v>46</v>
      </c>
      <c r="L5" s="19" t="s">
        <v>47</v>
      </c>
      <c r="M5" s="22" t="n">
        <v>30</v>
      </c>
      <c r="N5" s="21" t="n">
        <f aca="false">M5/100*40</f>
        <v>12</v>
      </c>
      <c r="O5" s="22" t="n">
        <v>15</v>
      </c>
      <c r="P5" s="21" t="n">
        <f aca="false">O5/100*40</f>
        <v>6</v>
      </c>
      <c r="Q5" s="22" t="n">
        <v>40</v>
      </c>
      <c r="R5" s="21" t="n">
        <f aca="false">Q5/100*40</f>
        <v>16</v>
      </c>
      <c r="S5" s="22" t="n">
        <v>40</v>
      </c>
      <c r="T5" s="21" t="n">
        <f aca="false">S5/100*60</f>
        <v>24</v>
      </c>
      <c r="U5" s="22" t="n">
        <v>20</v>
      </c>
      <c r="V5" s="21" t="n">
        <f aca="false">U5/100*60</f>
        <v>12</v>
      </c>
      <c r="W5" s="22" t="n">
        <v>20</v>
      </c>
      <c r="X5" s="21" t="n">
        <f aca="false">W5/100*60</f>
        <v>12</v>
      </c>
      <c r="Y5" s="21" t="n">
        <f aca="false">N5+P5+R5+T5+V5+X5</f>
        <v>82</v>
      </c>
      <c r="Z5" s="22" t="n">
        <v>2.5</v>
      </c>
      <c r="AA5" s="22"/>
      <c r="AB5" s="21" t="n">
        <f aca="false">Z5+AA5</f>
        <v>2.5</v>
      </c>
      <c r="AC5" s="22" t="n">
        <v>2.5</v>
      </c>
      <c r="AD5" s="23" t="n">
        <f aca="false">AC5+AB5+Y5</f>
        <v>87</v>
      </c>
      <c r="AE5" s="21" t="s">
        <v>38</v>
      </c>
      <c r="AF5" s="21" t="s">
        <v>38</v>
      </c>
      <c r="AG5" s="24" t="n">
        <v>399999.53</v>
      </c>
      <c r="AH5" s="28" t="n">
        <f aca="false">AG5/2</f>
        <v>199999.77</v>
      </c>
      <c r="AI5" s="29" t="n">
        <v>85530.98</v>
      </c>
      <c r="AJ5" s="29" t="n">
        <v>59871.7</v>
      </c>
      <c r="AK5" s="29" t="n">
        <v>25659.3</v>
      </c>
      <c r="AL5" s="27" t="n">
        <v>171061.98</v>
      </c>
      <c r="AM5" s="30"/>
      <c r="AN5" s="30"/>
    </row>
    <row r="6" customFormat="false" ht="53.25" hidden="false" customHeight="true" outlineLevel="0" collapsed="false">
      <c r="A6" s="14" t="n">
        <v>3</v>
      </c>
      <c r="B6" s="15" t="n">
        <v>64899</v>
      </c>
      <c r="C6" s="16" t="s">
        <v>32</v>
      </c>
      <c r="D6" s="16" t="n">
        <v>597</v>
      </c>
      <c r="E6" s="17" t="s">
        <v>48</v>
      </c>
      <c r="F6" s="18" t="s">
        <v>49</v>
      </c>
      <c r="G6" s="18" t="s">
        <v>50</v>
      </c>
      <c r="H6" s="19" t="s">
        <v>51</v>
      </c>
      <c r="I6" s="19" t="s">
        <v>47</v>
      </c>
      <c r="J6" s="18" t="s">
        <v>50</v>
      </c>
      <c r="K6" s="19" t="s">
        <v>51</v>
      </c>
      <c r="L6" s="19" t="s">
        <v>47</v>
      </c>
      <c r="M6" s="22" t="n">
        <v>30</v>
      </c>
      <c r="N6" s="21" t="n">
        <f aca="false">M6/100*40</f>
        <v>12</v>
      </c>
      <c r="O6" s="22" t="n">
        <v>22</v>
      </c>
      <c r="P6" s="21" t="n">
        <f aca="false">O6/100*40</f>
        <v>8.8</v>
      </c>
      <c r="Q6" s="20" t="n">
        <v>40</v>
      </c>
      <c r="R6" s="21" t="n">
        <f aca="false">Q6/100*40</f>
        <v>16</v>
      </c>
      <c r="S6" s="22" t="n">
        <v>30</v>
      </c>
      <c r="T6" s="21" t="n">
        <f aca="false">S6/100*60</f>
        <v>18</v>
      </c>
      <c r="U6" s="22" t="n">
        <v>20</v>
      </c>
      <c r="V6" s="21" t="n">
        <f aca="false">U6/100*60</f>
        <v>12</v>
      </c>
      <c r="W6" s="22" t="n">
        <v>20</v>
      </c>
      <c r="X6" s="21" t="n">
        <f aca="false">W6/100*60</f>
        <v>12</v>
      </c>
      <c r="Y6" s="21" t="n">
        <f aca="false">N6+P6+R6+T6+V6+X6</f>
        <v>78.8</v>
      </c>
      <c r="Z6" s="22" t="n">
        <v>0</v>
      </c>
      <c r="AA6" s="22"/>
      <c r="AB6" s="21" t="n">
        <f aca="false">Z6+AA6</f>
        <v>0</v>
      </c>
      <c r="AC6" s="22" t="n">
        <v>2.5</v>
      </c>
      <c r="AD6" s="23" t="n">
        <f aca="false">AC6+AB6+Y6</f>
        <v>81.3</v>
      </c>
      <c r="AE6" s="21" t="s">
        <v>38</v>
      </c>
      <c r="AF6" s="21" t="s">
        <v>38</v>
      </c>
      <c r="AG6" s="24" t="n">
        <v>88006.49</v>
      </c>
      <c r="AH6" s="28" t="n">
        <f aca="false">AG6/2</f>
        <v>44003.25</v>
      </c>
      <c r="AI6" s="26" t="n">
        <v>22001.63</v>
      </c>
      <c r="AJ6" s="26" t="n">
        <v>15401.14</v>
      </c>
      <c r="AK6" s="26" t="n">
        <v>6600.5</v>
      </c>
      <c r="AL6" s="31" t="n">
        <v>44003.27</v>
      </c>
      <c r="AM6" s="30"/>
    </row>
    <row r="7" customFormat="false" ht="53.25" hidden="false" customHeight="true" outlineLevel="0" collapsed="false">
      <c r="A7" s="14" t="n">
        <v>4</v>
      </c>
      <c r="B7" s="15" t="n">
        <v>64877</v>
      </c>
      <c r="C7" s="16" t="s">
        <v>32</v>
      </c>
      <c r="D7" s="16" t="n">
        <v>597</v>
      </c>
      <c r="E7" s="17" t="s">
        <v>52</v>
      </c>
      <c r="F7" s="18" t="s">
        <v>53</v>
      </c>
      <c r="G7" s="18" t="s">
        <v>54</v>
      </c>
      <c r="H7" s="19" t="s">
        <v>55</v>
      </c>
      <c r="I7" s="19" t="s">
        <v>56</v>
      </c>
      <c r="J7" s="18" t="s">
        <v>57</v>
      </c>
      <c r="K7" s="19" t="s">
        <v>55</v>
      </c>
      <c r="L7" s="19" t="s">
        <v>56</v>
      </c>
      <c r="M7" s="20" t="n">
        <v>22</v>
      </c>
      <c r="N7" s="21" t="n">
        <f aca="false">M7/100*40</f>
        <v>8.8</v>
      </c>
      <c r="O7" s="22" t="n">
        <v>15</v>
      </c>
      <c r="P7" s="21" t="n">
        <f aca="false">O7/100*40</f>
        <v>6</v>
      </c>
      <c r="Q7" s="22" t="n">
        <v>40</v>
      </c>
      <c r="R7" s="21" t="n">
        <f aca="false">Q7/100*40</f>
        <v>16</v>
      </c>
      <c r="S7" s="22" t="n">
        <v>30</v>
      </c>
      <c r="T7" s="21" t="n">
        <f aca="false">S7/100*60</f>
        <v>18</v>
      </c>
      <c r="U7" s="22" t="n">
        <v>20</v>
      </c>
      <c r="V7" s="21" t="n">
        <f aca="false">U7/100*60</f>
        <v>12</v>
      </c>
      <c r="W7" s="22" t="n">
        <v>20</v>
      </c>
      <c r="X7" s="21" t="n">
        <f aca="false">W7/100*60</f>
        <v>12</v>
      </c>
      <c r="Y7" s="21" t="n">
        <f aca="false">N7+P7+R7+T7+V7+X7</f>
        <v>72.8</v>
      </c>
      <c r="Z7" s="22" t="n">
        <v>2.5</v>
      </c>
      <c r="AA7" s="22"/>
      <c r="AB7" s="21" t="n">
        <f aca="false">Z7+AA7</f>
        <v>2.5</v>
      </c>
      <c r="AC7" s="22" t="n">
        <v>2.5</v>
      </c>
      <c r="AD7" s="23" t="n">
        <f aca="false">AC7+AB7+Y7</f>
        <v>77.8</v>
      </c>
      <c r="AE7" s="21" t="s">
        <v>38</v>
      </c>
      <c r="AF7" s="21" t="s">
        <v>58</v>
      </c>
      <c r="AG7" s="24" t="n">
        <v>85000</v>
      </c>
      <c r="AH7" s="28" t="n">
        <f aca="false">AG7/2</f>
        <v>42500</v>
      </c>
      <c r="AI7" s="26" t="n">
        <f aca="false">AL7*50/100</f>
        <v>21250</v>
      </c>
      <c r="AJ7" s="26" t="n">
        <f aca="false">AL7*35/100</f>
        <v>14875</v>
      </c>
      <c r="AK7" s="26" t="n">
        <f aca="false">AL7-AI7-AJ7</f>
        <v>6375</v>
      </c>
      <c r="AL7" s="31" t="n">
        <v>42500</v>
      </c>
    </row>
    <row r="8" customFormat="false" ht="53.25" hidden="false" customHeight="true" outlineLevel="0" collapsed="false">
      <c r="A8" s="14" t="n">
        <v>5</v>
      </c>
      <c r="B8" s="15" t="n">
        <v>65173</v>
      </c>
      <c r="C8" s="16" t="s">
        <v>32</v>
      </c>
      <c r="D8" s="16" t="n">
        <v>597</v>
      </c>
      <c r="E8" s="17" t="s">
        <v>59</v>
      </c>
      <c r="F8" s="18" t="s">
        <v>60</v>
      </c>
      <c r="G8" s="18" t="s">
        <v>61</v>
      </c>
      <c r="H8" s="19" t="s">
        <v>62</v>
      </c>
      <c r="I8" s="19" t="s">
        <v>63</v>
      </c>
      <c r="J8" s="18" t="s">
        <v>61</v>
      </c>
      <c r="K8" s="19" t="s">
        <v>62</v>
      </c>
      <c r="L8" s="19" t="s">
        <v>63</v>
      </c>
      <c r="M8" s="22" t="n">
        <v>30</v>
      </c>
      <c r="N8" s="21" t="n">
        <f aca="false">M8/100*40</f>
        <v>12</v>
      </c>
      <c r="O8" s="20" t="n">
        <v>15</v>
      </c>
      <c r="P8" s="21" t="n">
        <f aca="false">O8/100*40</f>
        <v>6</v>
      </c>
      <c r="Q8" s="22" t="n">
        <v>40</v>
      </c>
      <c r="R8" s="21" t="n">
        <f aca="false">Q8/100*40</f>
        <v>16</v>
      </c>
      <c r="S8" s="22" t="n">
        <v>20</v>
      </c>
      <c r="T8" s="21" t="n">
        <f aca="false">S8/100*60</f>
        <v>12</v>
      </c>
      <c r="U8" s="22" t="n">
        <v>20</v>
      </c>
      <c r="V8" s="21" t="n">
        <f aca="false">U8/100*60</f>
        <v>12</v>
      </c>
      <c r="W8" s="22" t="n">
        <v>20</v>
      </c>
      <c r="X8" s="21" t="n">
        <f aca="false">W8/100*60</f>
        <v>12</v>
      </c>
      <c r="Y8" s="21" t="n">
        <f aca="false">N8+P8+R8+T8+V8+X8</f>
        <v>70</v>
      </c>
      <c r="Z8" s="22" t="n">
        <v>0</v>
      </c>
      <c r="AA8" s="22"/>
      <c r="AB8" s="21" t="n">
        <f aca="false">Z8+AA8</f>
        <v>0</v>
      </c>
      <c r="AC8" s="22" t="n">
        <v>0</v>
      </c>
      <c r="AD8" s="23" t="n">
        <f aca="false">AC8+AB8+Y8</f>
        <v>70</v>
      </c>
      <c r="AE8" s="21" t="s">
        <v>38</v>
      </c>
      <c r="AF8" s="21" t="s">
        <v>38</v>
      </c>
      <c r="AG8" s="24" t="n">
        <v>35739.29</v>
      </c>
      <c r="AH8" s="28" t="n">
        <f aca="false">AG8/2</f>
        <v>17869.65</v>
      </c>
      <c r="AI8" s="26" t="n">
        <f aca="false">AL8*50/100</f>
        <v>8934.83</v>
      </c>
      <c r="AJ8" s="26" t="n">
        <f aca="false">AL8*35/100</f>
        <v>6254.38</v>
      </c>
      <c r="AK8" s="26" t="n">
        <f aca="false">AL8-AI8-AJ8</f>
        <v>2680.44</v>
      </c>
      <c r="AL8" s="31" t="n">
        <v>17869.65</v>
      </c>
    </row>
    <row r="9" s="34" customFormat="true" ht="53.25" hidden="false" customHeight="true" outlineLevel="0" collapsed="false">
      <c r="A9" s="14" t="n">
        <v>6</v>
      </c>
      <c r="B9" s="14" t="n">
        <v>65189</v>
      </c>
      <c r="C9" s="16" t="s">
        <v>32</v>
      </c>
      <c r="D9" s="16" t="n">
        <v>597</v>
      </c>
      <c r="E9" s="17" t="s">
        <v>64</v>
      </c>
      <c r="F9" s="18" t="s">
        <v>65</v>
      </c>
      <c r="G9" s="18" t="s">
        <v>66</v>
      </c>
      <c r="H9" s="19" t="s">
        <v>67</v>
      </c>
      <c r="I9" s="19" t="s">
        <v>63</v>
      </c>
      <c r="J9" s="18" t="s">
        <v>66</v>
      </c>
      <c r="K9" s="19" t="s">
        <v>67</v>
      </c>
      <c r="L9" s="19" t="s">
        <v>63</v>
      </c>
      <c r="M9" s="20" t="n">
        <v>22</v>
      </c>
      <c r="N9" s="32" t="n">
        <f aca="false">M9/100*40</f>
        <v>8.8</v>
      </c>
      <c r="O9" s="20" t="n">
        <v>15</v>
      </c>
      <c r="P9" s="32" t="n">
        <f aca="false">O9/100*40</f>
        <v>6</v>
      </c>
      <c r="Q9" s="20" t="n">
        <v>30</v>
      </c>
      <c r="R9" s="32" t="n">
        <f aca="false">Q9/100*40</f>
        <v>12</v>
      </c>
      <c r="S9" s="20" t="n">
        <v>20</v>
      </c>
      <c r="T9" s="32" t="n">
        <f aca="false">S9/100*60</f>
        <v>12</v>
      </c>
      <c r="U9" s="20" t="n">
        <v>30</v>
      </c>
      <c r="V9" s="32" t="n">
        <f aca="false">U9/100*60</f>
        <v>18</v>
      </c>
      <c r="W9" s="20" t="n">
        <v>20</v>
      </c>
      <c r="X9" s="32" t="n">
        <f aca="false">W9/100*60</f>
        <v>12</v>
      </c>
      <c r="Y9" s="32" t="n">
        <f aca="false">N9+P9+R9+T9+V9+X9</f>
        <v>68.8</v>
      </c>
      <c r="Z9" s="20" t="n">
        <v>0</v>
      </c>
      <c r="AA9" s="20"/>
      <c r="AB9" s="32" t="n">
        <f aca="false">Z9+AA9</f>
        <v>0</v>
      </c>
      <c r="AC9" s="20" t="n">
        <v>1</v>
      </c>
      <c r="AD9" s="33" t="n">
        <f aca="false">AC9+AB9+Y9</f>
        <v>69.8</v>
      </c>
      <c r="AE9" s="32" t="s">
        <v>58</v>
      </c>
      <c r="AF9" s="32" t="s">
        <v>58</v>
      </c>
      <c r="AG9" s="24" t="n">
        <v>78495.18</v>
      </c>
      <c r="AH9" s="28" t="n">
        <f aca="false">AG9/2</f>
        <v>39247.59</v>
      </c>
      <c r="AI9" s="26" t="n">
        <f aca="false">AL9*50/100</f>
        <v>19623.8</v>
      </c>
      <c r="AJ9" s="26" t="n">
        <f aca="false">AL9*35/100</f>
        <v>13736.66</v>
      </c>
      <c r="AK9" s="26" t="n">
        <f aca="false">AL9-AI9-AJ9</f>
        <v>5887.13</v>
      </c>
      <c r="AL9" s="31" t="n">
        <v>39247.59</v>
      </c>
    </row>
    <row r="10" customFormat="false" ht="53.25" hidden="false" customHeight="true" outlineLevel="0" collapsed="false">
      <c r="A10" s="14" t="n">
        <v>7</v>
      </c>
      <c r="B10" s="15" t="n">
        <v>65199</v>
      </c>
      <c r="C10" s="16" t="s">
        <v>32</v>
      </c>
      <c r="D10" s="16" t="n">
        <v>597</v>
      </c>
      <c r="E10" s="17" t="s">
        <v>68</v>
      </c>
      <c r="F10" s="18" t="s">
        <v>69</v>
      </c>
      <c r="G10" s="18" t="s">
        <v>70</v>
      </c>
      <c r="H10" s="19" t="s">
        <v>36</v>
      </c>
      <c r="I10" s="19" t="s">
        <v>37</v>
      </c>
      <c r="J10" s="18" t="s">
        <v>70</v>
      </c>
      <c r="K10" s="19" t="s">
        <v>36</v>
      </c>
      <c r="L10" s="19" t="s">
        <v>37</v>
      </c>
      <c r="M10" s="35" t="n">
        <v>15</v>
      </c>
      <c r="N10" s="36" t="n">
        <f aca="false">M10/100*40</f>
        <v>6</v>
      </c>
      <c r="O10" s="35" t="n">
        <v>15</v>
      </c>
      <c r="P10" s="36" t="n">
        <f aca="false">O10/100*40</f>
        <v>6</v>
      </c>
      <c r="Q10" s="35" t="n">
        <v>40</v>
      </c>
      <c r="R10" s="36" t="n">
        <f aca="false">Q10/100*40</f>
        <v>16</v>
      </c>
      <c r="S10" s="35" t="n">
        <v>20</v>
      </c>
      <c r="T10" s="36" t="n">
        <f aca="false">S10/100*60</f>
        <v>12</v>
      </c>
      <c r="U10" s="35" t="n">
        <v>20</v>
      </c>
      <c r="V10" s="36" t="n">
        <f aca="false">U10/100*60</f>
        <v>12</v>
      </c>
      <c r="W10" s="35" t="n">
        <v>20</v>
      </c>
      <c r="X10" s="36" t="n">
        <f aca="false">W10/100*60</f>
        <v>12</v>
      </c>
      <c r="Y10" s="36" t="n">
        <f aca="false">N10+P10+R10+T10+V10+X10</f>
        <v>64</v>
      </c>
      <c r="Z10" s="35" t="n">
        <v>2.5</v>
      </c>
      <c r="AA10" s="35"/>
      <c r="AB10" s="36" t="n">
        <f aca="false">Z10+AA10</f>
        <v>2.5</v>
      </c>
      <c r="AC10" s="35" t="n">
        <v>2.5</v>
      </c>
      <c r="AD10" s="23" t="n">
        <f aca="false">AC10+AB10+Y10</f>
        <v>69</v>
      </c>
      <c r="AE10" s="36" t="s">
        <v>38</v>
      </c>
      <c r="AF10" s="36" t="s">
        <v>38</v>
      </c>
      <c r="AG10" s="24" t="n">
        <v>31570</v>
      </c>
      <c r="AH10" s="28" t="n">
        <f aca="false">AG10/2</f>
        <v>15785</v>
      </c>
      <c r="AI10" s="26" t="n">
        <f aca="false">AL10*50/100</f>
        <v>7892.5</v>
      </c>
      <c r="AJ10" s="26" t="n">
        <f aca="false">AL10*35/100</f>
        <v>5524.75</v>
      </c>
      <c r="AK10" s="26" t="n">
        <f aca="false">AL10-AI10-AJ10</f>
        <v>2367.75</v>
      </c>
      <c r="AL10" s="31" t="n">
        <v>15785</v>
      </c>
    </row>
    <row r="11" customFormat="false" ht="53.25" hidden="false" customHeight="true" outlineLevel="0" collapsed="false">
      <c r="A11" s="14" t="n">
        <v>8</v>
      </c>
      <c r="B11" s="15" t="n">
        <v>65165</v>
      </c>
      <c r="C11" s="16" t="s">
        <v>32</v>
      </c>
      <c r="D11" s="16" t="n">
        <v>597</v>
      </c>
      <c r="E11" s="17" t="s">
        <v>71</v>
      </c>
      <c r="F11" s="18" t="s">
        <v>72</v>
      </c>
      <c r="G11" s="18" t="s">
        <v>73</v>
      </c>
      <c r="H11" s="19" t="s">
        <v>74</v>
      </c>
      <c r="I11" s="19" t="s">
        <v>37</v>
      </c>
      <c r="J11" s="18" t="s">
        <v>75</v>
      </c>
      <c r="K11" s="19" t="s">
        <v>74</v>
      </c>
      <c r="L11" s="19" t="s">
        <v>37</v>
      </c>
      <c r="M11" s="35" t="n">
        <v>22</v>
      </c>
      <c r="N11" s="36" t="n">
        <f aca="false">M11/100*40</f>
        <v>8.8</v>
      </c>
      <c r="O11" s="35" t="n">
        <v>22</v>
      </c>
      <c r="P11" s="36" t="n">
        <f aca="false">O11/100*40</f>
        <v>8.8</v>
      </c>
      <c r="Q11" s="35" t="n">
        <v>30</v>
      </c>
      <c r="R11" s="36" t="n">
        <f aca="false">Q11/100*40</f>
        <v>12</v>
      </c>
      <c r="S11" s="35" t="n">
        <v>20</v>
      </c>
      <c r="T11" s="36" t="n">
        <f aca="false">S11/100*60</f>
        <v>12</v>
      </c>
      <c r="U11" s="35" t="n">
        <v>20</v>
      </c>
      <c r="V11" s="36" t="n">
        <f aca="false">U11/100*60</f>
        <v>12</v>
      </c>
      <c r="W11" s="35" t="n">
        <v>20</v>
      </c>
      <c r="X11" s="36" t="n">
        <f aca="false">W11/100*60</f>
        <v>12</v>
      </c>
      <c r="Y11" s="36" t="n">
        <f aca="false">N11+P11+R11+T11+V11+X11</f>
        <v>65.6</v>
      </c>
      <c r="Z11" s="35" t="n">
        <v>0</v>
      </c>
      <c r="AA11" s="35"/>
      <c r="AB11" s="36" t="n">
        <f aca="false">Z11+AA11</f>
        <v>0</v>
      </c>
      <c r="AC11" s="35" t="n">
        <v>2.5</v>
      </c>
      <c r="AD11" s="23" t="n">
        <f aca="false">AC11+AB11+Y11</f>
        <v>68.1</v>
      </c>
      <c r="AE11" s="36" t="s">
        <v>38</v>
      </c>
      <c r="AF11" s="36" t="s">
        <v>38</v>
      </c>
      <c r="AG11" s="24" t="n">
        <v>172008</v>
      </c>
      <c r="AH11" s="28" t="n">
        <f aca="false">AG11/2</f>
        <v>86004</v>
      </c>
      <c r="AI11" s="26" t="n">
        <f aca="false">AL11*50/100</f>
        <v>43002</v>
      </c>
      <c r="AJ11" s="26" t="n">
        <f aca="false">AL11*35/100</f>
        <v>30101.4</v>
      </c>
      <c r="AK11" s="26" t="n">
        <f aca="false">AL11-AI11-AJ11</f>
        <v>12900.6</v>
      </c>
      <c r="AL11" s="31" t="n">
        <v>86004</v>
      </c>
    </row>
    <row r="12" customFormat="false" ht="53.25" hidden="false" customHeight="true" outlineLevel="0" collapsed="false">
      <c r="A12" s="14" t="n">
        <v>9</v>
      </c>
      <c r="B12" s="15" t="s">
        <v>76</v>
      </c>
      <c r="C12" s="16" t="s">
        <v>32</v>
      </c>
      <c r="D12" s="16" t="n">
        <v>597</v>
      </c>
      <c r="E12" s="17" t="s">
        <v>77</v>
      </c>
      <c r="F12" s="18" t="s">
        <v>78</v>
      </c>
      <c r="G12" s="18" t="s">
        <v>79</v>
      </c>
      <c r="H12" s="19" t="s">
        <v>80</v>
      </c>
      <c r="I12" s="19" t="s">
        <v>63</v>
      </c>
      <c r="J12" s="18" t="s">
        <v>79</v>
      </c>
      <c r="K12" s="19" t="s">
        <v>80</v>
      </c>
      <c r="L12" s="19" t="s">
        <v>63</v>
      </c>
      <c r="M12" s="35" t="n">
        <v>22</v>
      </c>
      <c r="N12" s="36" t="n">
        <f aca="false">M12/100*40</f>
        <v>8.8</v>
      </c>
      <c r="O12" s="37" t="n">
        <v>15</v>
      </c>
      <c r="P12" s="36" t="n">
        <f aca="false">O12/100*40</f>
        <v>6</v>
      </c>
      <c r="Q12" s="35" t="n">
        <v>30</v>
      </c>
      <c r="R12" s="36" t="n">
        <f aca="false">Q12/100*40</f>
        <v>12</v>
      </c>
      <c r="S12" s="35" t="n">
        <v>20</v>
      </c>
      <c r="T12" s="36" t="n">
        <f aca="false">S12/100*60</f>
        <v>12</v>
      </c>
      <c r="U12" s="35" t="n">
        <v>20</v>
      </c>
      <c r="V12" s="36" t="n">
        <f aca="false">U12/100*60</f>
        <v>12</v>
      </c>
      <c r="W12" s="35" t="n">
        <v>20</v>
      </c>
      <c r="X12" s="36" t="n">
        <f aca="false">W12/100*60</f>
        <v>12</v>
      </c>
      <c r="Y12" s="36" t="n">
        <f aca="false">N12+P12+R12+T12+V12+X12</f>
        <v>62.8</v>
      </c>
      <c r="Z12" s="35" t="n">
        <v>2.5</v>
      </c>
      <c r="AA12" s="35"/>
      <c r="AB12" s="36" t="n">
        <f aca="false">Z12+AA12</f>
        <v>2.5</v>
      </c>
      <c r="AC12" s="35" t="n">
        <v>2.5</v>
      </c>
      <c r="AD12" s="23" t="n">
        <f aca="false">AC12+AB12+Y12</f>
        <v>67.8</v>
      </c>
      <c r="AE12" s="36" t="s">
        <v>38</v>
      </c>
      <c r="AF12" s="36" t="s">
        <v>38</v>
      </c>
      <c r="AG12" s="24" t="n">
        <v>79500</v>
      </c>
      <c r="AH12" s="28" t="n">
        <f aca="false">AG12/2</f>
        <v>39750</v>
      </c>
      <c r="AI12" s="26" t="n">
        <f aca="false">AL12*50/100</f>
        <v>19875</v>
      </c>
      <c r="AJ12" s="26" t="n">
        <f aca="false">AL12*35/100</f>
        <v>13912.5</v>
      </c>
      <c r="AK12" s="26" t="n">
        <f aca="false">AL12-AI12-AJ12</f>
        <v>5962.5</v>
      </c>
      <c r="AL12" s="31" t="n">
        <v>39750</v>
      </c>
    </row>
    <row r="13" s="34" customFormat="true" ht="53.25" hidden="false" customHeight="true" outlineLevel="0" collapsed="false">
      <c r="A13" s="38" t="n">
        <v>10</v>
      </c>
      <c r="B13" s="38" t="n">
        <v>65218</v>
      </c>
      <c r="C13" s="39" t="s">
        <v>32</v>
      </c>
      <c r="D13" s="39" t="n">
        <v>597</v>
      </c>
      <c r="E13" s="40" t="s">
        <v>81</v>
      </c>
      <c r="F13" s="41" t="s">
        <v>82</v>
      </c>
      <c r="G13" s="41" t="s">
        <v>83</v>
      </c>
      <c r="H13" s="42" t="s">
        <v>62</v>
      </c>
      <c r="I13" s="42" t="s">
        <v>63</v>
      </c>
      <c r="J13" s="41" t="s">
        <v>84</v>
      </c>
      <c r="K13" s="42" t="s">
        <v>62</v>
      </c>
      <c r="L13" s="42" t="s">
        <v>63</v>
      </c>
      <c r="M13" s="43" t="n">
        <v>22</v>
      </c>
      <c r="N13" s="44" t="n">
        <f aca="false">M13/100*40</f>
        <v>8.8</v>
      </c>
      <c r="O13" s="43" t="n">
        <v>22</v>
      </c>
      <c r="P13" s="44" t="n">
        <f aca="false">O13/100*40</f>
        <v>8.8</v>
      </c>
      <c r="Q13" s="43" t="n">
        <v>40</v>
      </c>
      <c r="R13" s="44" t="n">
        <f aca="false">Q13/100*40</f>
        <v>16</v>
      </c>
      <c r="S13" s="43" t="n">
        <v>20</v>
      </c>
      <c r="T13" s="44" t="n">
        <f aca="false">S13/100*60</f>
        <v>12</v>
      </c>
      <c r="U13" s="43" t="n">
        <v>10</v>
      </c>
      <c r="V13" s="44" t="n">
        <f aca="false">U13/100*60</f>
        <v>6</v>
      </c>
      <c r="W13" s="43" t="n">
        <v>20</v>
      </c>
      <c r="X13" s="44" t="n">
        <f aca="false">W13/100*60</f>
        <v>12</v>
      </c>
      <c r="Y13" s="44" t="n">
        <f aca="false">N13+P13+R13+T13+V13+X13</f>
        <v>63.6</v>
      </c>
      <c r="Z13" s="43" t="n">
        <v>0</v>
      </c>
      <c r="AA13" s="43"/>
      <c r="AB13" s="44" t="n">
        <f aca="false">Z13+AA13</f>
        <v>0</v>
      </c>
      <c r="AC13" s="43" t="n">
        <v>2.5</v>
      </c>
      <c r="AD13" s="45" t="n">
        <f aca="false">AC13+AB13+Y13</f>
        <v>66.1</v>
      </c>
      <c r="AE13" s="46" t="s">
        <v>38</v>
      </c>
      <c r="AF13" s="46" t="s">
        <v>38</v>
      </c>
      <c r="AG13" s="47" t="n">
        <v>334054</v>
      </c>
      <c r="AH13" s="48" t="n">
        <v>116144.49</v>
      </c>
      <c r="AI13" s="49" t="n">
        <f aca="false">AL13*50/100</f>
        <v>60041.12</v>
      </c>
      <c r="AJ13" s="49" t="n">
        <f aca="false">AL13*35/100</f>
        <v>42028.78</v>
      </c>
      <c r="AK13" s="49" t="n">
        <f aca="false">AL13-AI13-AJ13</f>
        <v>18012.34</v>
      </c>
      <c r="AL13" s="50" t="n">
        <v>120082.24</v>
      </c>
      <c r="AM13" s="51"/>
      <c r="AN13" s="51"/>
    </row>
    <row r="14" customFormat="false" ht="53.25" hidden="false" customHeight="true" outlineLevel="0" collapsed="false">
      <c r="A14" s="52" t="n">
        <v>15</v>
      </c>
      <c r="B14" s="53" t="n">
        <v>65112</v>
      </c>
      <c r="C14" s="54" t="s">
        <v>32</v>
      </c>
      <c r="D14" s="54" t="n">
        <v>597</v>
      </c>
      <c r="E14" s="55" t="s">
        <v>85</v>
      </c>
      <c r="F14" s="56" t="s">
        <v>86</v>
      </c>
      <c r="G14" s="56" t="s">
        <v>87</v>
      </c>
      <c r="H14" s="57" t="s">
        <v>88</v>
      </c>
      <c r="I14" s="57" t="s">
        <v>89</v>
      </c>
      <c r="J14" s="56" t="s">
        <v>90</v>
      </c>
      <c r="K14" s="57" t="s">
        <v>91</v>
      </c>
      <c r="L14" s="57" t="s">
        <v>44</v>
      </c>
      <c r="M14" s="58" t="n">
        <v>7.5</v>
      </c>
      <c r="N14" s="59" t="n">
        <f aca="false">M14/100*40</f>
        <v>3</v>
      </c>
      <c r="O14" s="58" t="n">
        <v>15</v>
      </c>
      <c r="P14" s="59" t="n">
        <f aca="false">O14/100*40</f>
        <v>6</v>
      </c>
      <c r="Q14" s="58" t="n">
        <v>40</v>
      </c>
      <c r="R14" s="59" t="n">
        <f aca="false">Q14/100*40</f>
        <v>16</v>
      </c>
      <c r="S14" s="58" t="n">
        <v>20</v>
      </c>
      <c r="T14" s="59" t="n">
        <f aca="false">S14/100*60</f>
        <v>12</v>
      </c>
      <c r="U14" s="58" t="n">
        <v>10</v>
      </c>
      <c r="V14" s="59" t="n">
        <f aca="false">U14/100*60</f>
        <v>6</v>
      </c>
      <c r="W14" s="58" t="n">
        <v>20</v>
      </c>
      <c r="X14" s="59" t="n">
        <f aca="false">W14/100*60</f>
        <v>12</v>
      </c>
      <c r="Y14" s="59" t="n">
        <f aca="false">N14+P14+R14+T14+V14+X14</f>
        <v>55</v>
      </c>
      <c r="Z14" s="58" t="n">
        <v>2.5</v>
      </c>
      <c r="AA14" s="58"/>
      <c r="AB14" s="59" t="n">
        <f aca="false">Z14+AA14</f>
        <v>2.5</v>
      </c>
      <c r="AC14" s="58" t="n">
        <v>2.5</v>
      </c>
      <c r="AD14" s="60" t="n">
        <f aca="false">AC14+AB14+Y14</f>
        <v>60</v>
      </c>
      <c r="AE14" s="59" t="s">
        <v>38</v>
      </c>
      <c r="AF14" s="59" t="s">
        <v>58</v>
      </c>
      <c r="AG14" s="61" t="n">
        <v>105000</v>
      </c>
      <c r="AH14" s="62" t="n">
        <v>52500</v>
      </c>
      <c r="AI14" s="63" t="n">
        <f aca="false">AL14*50/100</f>
        <v>12500</v>
      </c>
      <c r="AJ14" s="63" t="n">
        <f aca="false">AL14*35/100</f>
        <v>8750</v>
      </c>
      <c r="AK14" s="63" t="n">
        <f aca="false">AL14-AI14-AJ14</f>
        <v>3750</v>
      </c>
      <c r="AL14" s="64" t="n">
        <v>25000</v>
      </c>
    </row>
    <row r="15" customFormat="false" ht="53.25" hidden="false" customHeight="true" outlineLevel="0" collapsed="false">
      <c r="A15" s="65" t="n">
        <f aca="false">A13+1</f>
        <v>11</v>
      </c>
      <c r="B15" s="66" t="n">
        <v>64844</v>
      </c>
      <c r="C15" s="67" t="s">
        <v>32</v>
      </c>
      <c r="D15" s="67" t="n">
        <v>597</v>
      </c>
      <c r="E15" s="68" t="s">
        <v>92</v>
      </c>
      <c r="F15" s="69" t="s">
        <v>93</v>
      </c>
      <c r="G15" s="69" t="s">
        <v>94</v>
      </c>
      <c r="H15" s="68" t="s">
        <v>95</v>
      </c>
      <c r="I15" s="68" t="s">
        <v>44</v>
      </c>
      <c r="J15" s="69" t="s">
        <v>94</v>
      </c>
      <c r="K15" s="68" t="s">
        <v>95</v>
      </c>
      <c r="L15" s="68" t="s">
        <v>44</v>
      </c>
      <c r="M15" s="70" t="n">
        <v>22</v>
      </c>
      <c r="N15" s="71" t="n">
        <f aca="false">M15/100*40</f>
        <v>8.8</v>
      </c>
      <c r="O15" s="70" t="n">
        <v>15</v>
      </c>
      <c r="P15" s="71" t="n">
        <f aca="false">O15/100*40</f>
        <v>6</v>
      </c>
      <c r="Q15" s="70" t="n">
        <v>30</v>
      </c>
      <c r="R15" s="71" t="n">
        <f aca="false">Q15/100*40</f>
        <v>12</v>
      </c>
      <c r="S15" s="70" t="n">
        <v>20</v>
      </c>
      <c r="T15" s="71" t="n">
        <f aca="false">S15/100*60</f>
        <v>12</v>
      </c>
      <c r="U15" s="72" t="n">
        <v>10</v>
      </c>
      <c r="V15" s="71" t="n">
        <f aca="false">U15/100*60</f>
        <v>6</v>
      </c>
      <c r="W15" s="70" t="n">
        <v>20</v>
      </c>
      <c r="X15" s="71" t="n">
        <f aca="false">W15/100*60</f>
        <v>12</v>
      </c>
      <c r="Y15" s="71" t="n">
        <f aca="false">N15+P15+R15+T15+V15+X15</f>
        <v>56.8</v>
      </c>
      <c r="Z15" s="70" t="n">
        <v>2.5</v>
      </c>
      <c r="AA15" s="70"/>
      <c r="AB15" s="71" t="n">
        <f aca="false">Z15+AA15</f>
        <v>2.5</v>
      </c>
      <c r="AC15" s="70" t="n">
        <v>2.5</v>
      </c>
      <c r="AD15" s="73" t="n">
        <f aca="false">AC15+AB15+Y15</f>
        <v>61.8</v>
      </c>
      <c r="AE15" s="71" t="s">
        <v>38</v>
      </c>
      <c r="AF15" s="71" t="s">
        <v>38</v>
      </c>
      <c r="AG15" s="74" t="n">
        <v>399572.28</v>
      </c>
      <c r="AH15" s="74" t="n">
        <v>199786.14</v>
      </c>
      <c r="AI15" s="74"/>
      <c r="AJ15" s="74"/>
      <c r="AK15" s="74"/>
      <c r="AL15" s="74"/>
    </row>
    <row r="16" s="79" customFormat="true" ht="53.25" hidden="false" customHeight="true" outlineLevel="0" collapsed="false">
      <c r="A16" s="75" t="n">
        <f aca="false">A15+1</f>
        <v>12</v>
      </c>
      <c r="B16" s="76" t="s">
        <v>96</v>
      </c>
      <c r="C16" s="76" t="s">
        <v>32</v>
      </c>
      <c r="D16" s="76" t="n">
        <v>597</v>
      </c>
      <c r="E16" s="76" t="s">
        <v>97</v>
      </c>
      <c r="F16" s="76" t="s">
        <v>98</v>
      </c>
      <c r="G16" s="76" t="s">
        <v>99</v>
      </c>
      <c r="H16" s="76" t="s">
        <v>36</v>
      </c>
      <c r="I16" s="76" t="s">
        <v>37</v>
      </c>
      <c r="J16" s="76" t="s">
        <v>100</v>
      </c>
      <c r="K16" s="76" t="s">
        <v>36</v>
      </c>
      <c r="L16" s="76" t="s">
        <v>37</v>
      </c>
      <c r="M16" s="35" t="n">
        <v>15</v>
      </c>
      <c r="N16" s="36" t="n">
        <f aca="false">M16/100*40</f>
        <v>6</v>
      </c>
      <c r="O16" s="35" t="n">
        <v>15</v>
      </c>
      <c r="P16" s="36" t="n">
        <f aca="false">O16/100*40</f>
        <v>6</v>
      </c>
      <c r="Q16" s="35" t="n">
        <v>40</v>
      </c>
      <c r="R16" s="36" t="n">
        <f aca="false">Q16/100*40</f>
        <v>16</v>
      </c>
      <c r="S16" s="35" t="n">
        <v>20</v>
      </c>
      <c r="T16" s="36" t="n">
        <f aca="false">S16/100*60</f>
        <v>12</v>
      </c>
      <c r="U16" s="35" t="n">
        <v>10</v>
      </c>
      <c r="V16" s="36" t="n">
        <f aca="false">U16/100*60</f>
        <v>6</v>
      </c>
      <c r="W16" s="35" t="n">
        <v>20</v>
      </c>
      <c r="X16" s="36" t="n">
        <f aca="false">W16/100*60</f>
        <v>12</v>
      </c>
      <c r="Y16" s="36" t="n">
        <f aca="false">N16+P16+R16+T16+V16+X16</f>
        <v>58</v>
      </c>
      <c r="Z16" s="35" t="n">
        <v>0</v>
      </c>
      <c r="AA16" s="35"/>
      <c r="AB16" s="36" t="n">
        <f aca="false">Z16+AA16</f>
        <v>0</v>
      </c>
      <c r="AC16" s="35" t="n">
        <v>2.5</v>
      </c>
      <c r="AD16" s="23" t="n">
        <f aca="false">AC16+AB16+Y16</f>
        <v>60.5</v>
      </c>
      <c r="AE16" s="77" t="s">
        <v>38</v>
      </c>
      <c r="AF16" s="77" t="s">
        <v>38</v>
      </c>
      <c r="AG16" s="78" t="n">
        <v>125635.12</v>
      </c>
      <c r="AH16" s="78" t="n">
        <v>62817.56</v>
      </c>
      <c r="AI16" s="26"/>
      <c r="AJ16" s="26"/>
      <c r="AK16" s="26"/>
      <c r="AL16" s="76"/>
    </row>
    <row r="17" s="6" customFormat="true" ht="53.25" hidden="false" customHeight="true" outlineLevel="0" collapsed="false">
      <c r="A17" s="80" t="n">
        <v>13</v>
      </c>
      <c r="B17" s="81" t="n">
        <v>65164</v>
      </c>
      <c r="C17" s="82" t="s">
        <v>32</v>
      </c>
      <c r="D17" s="82" t="n">
        <v>597</v>
      </c>
      <c r="E17" s="83" t="s">
        <v>101</v>
      </c>
      <c r="F17" s="84" t="s">
        <v>102</v>
      </c>
      <c r="G17" s="84" t="s">
        <v>103</v>
      </c>
      <c r="H17" s="85" t="s">
        <v>104</v>
      </c>
      <c r="I17" s="85" t="s">
        <v>47</v>
      </c>
      <c r="J17" s="84" t="s">
        <v>105</v>
      </c>
      <c r="K17" s="85" t="s">
        <v>104</v>
      </c>
      <c r="L17" s="85" t="s">
        <v>47</v>
      </c>
      <c r="M17" s="86" t="n">
        <v>7.5</v>
      </c>
      <c r="N17" s="87" t="n">
        <f aca="false">M17/100*40</f>
        <v>3</v>
      </c>
      <c r="O17" s="86" t="n">
        <v>22</v>
      </c>
      <c r="P17" s="87" t="n">
        <f aca="false">O17/100*40</f>
        <v>8.8</v>
      </c>
      <c r="Q17" s="86" t="n">
        <v>40</v>
      </c>
      <c r="R17" s="87" t="n">
        <f aca="false">Q17/100*40</f>
        <v>16</v>
      </c>
      <c r="S17" s="86" t="n">
        <v>20</v>
      </c>
      <c r="T17" s="87" t="n">
        <f aca="false">S17/100*60</f>
        <v>12</v>
      </c>
      <c r="U17" s="86" t="n">
        <v>10</v>
      </c>
      <c r="V17" s="87" t="n">
        <f aca="false">U17/100*60</f>
        <v>6</v>
      </c>
      <c r="W17" s="86" t="n">
        <v>20</v>
      </c>
      <c r="X17" s="87" t="n">
        <f aca="false">W17/100*60</f>
        <v>12</v>
      </c>
      <c r="Y17" s="87" t="n">
        <f aca="false">N17+P17+R17+T17+V17+X17</f>
        <v>57.8</v>
      </c>
      <c r="Z17" s="86" t="n">
        <v>0</v>
      </c>
      <c r="AA17" s="86"/>
      <c r="AB17" s="87" t="n">
        <f aca="false">Z17+AA17</f>
        <v>0</v>
      </c>
      <c r="AC17" s="86" t="n">
        <v>2.5</v>
      </c>
      <c r="AD17" s="88" t="n">
        <f aca="false">AC17+AB17+Y17</f>
        <v>60.3</v>
      </c>
      <c r="AE17" s="87" t="s">
        <v>38</v>
      </c>
      <c r="AF17" s="87" t="s">
        <v>58</v>
      </c>
      <c r="AG17" s="89" t="n">
        <v>312500</v>
      </c>
      <c r="AH17" s="90" t="n">
        <v>156250</v>
      </c>
      <c r="AI17" s="26"/>
      <c r="AJ17" s="26"/>
      <c r="AK17" s="26"/>
      <c r="AL17" s="91"/>
    </row>
    <row r="18" s="7" customFormat="true" ht="53.25" hidden="false" customHeight="true" outlineLevel="0" collapsed="false">
      <c r="A18" s="37" t="n">
        <v>14</v>
      </c>
      <c r="B18" s="92" t="n">
        <v>64673</v>
      </c>
      <c r="C18" s="16" t="s">
        <v>32</v>
      </c>
      <c r="D18" s="16" t="n">
        <v>597</v>
      </c>
      <c r="E18" s="17" t="s">
        <v>106</v>
      </c>
      <c r="F18" s="18" t="s">
        <v>107</v>
      </c>
      <c r="G18" s="18" t="s">
        <v>108</v>
      </c>
      <c r="H18" s="19" t="s">
        <v>109</v>
      </c>
      <c r="I18" s="19" t="s">
        <v>44</v>
      </c>
      <c r="J18" s="18" t="s">
        <v>110</v>
      </c>
      <c r="K18" s="19" t="s">
        <v>109</v>
      </c>
      <c r="L18" s="19" t="s">
        <v>44</v>
      </c>
      <c r="M18" s="37" t="n">
        <v>22</v>
      </c>
      <c r="N18" s="36" t="n">
        <f aca="false">M18/100*40</f>
        <v>8.8</v>
      </c>
      <c r="O18" s="37" t="n">
        <v>22</v>
      </c>
      <c r="P18" s="36" t="n">
        <f aca="false">O18/100*40</f>
        <v>8.8</v>
      </c>
      <c r="Q18" s="35" t="n">
        <v>40</v>
      </c>
      <c r="R18" s="36" t="n">
        <f aca="false">Q18/100*40</f>
        <v>16</v>
      </c>
      <c r="S18" s="35" t="n">
        <v>10</v>
      </c>
      <c r="T18" s="36" t="n">
        <f aca="false">S18/100*60</f>
        <v>6</v>
      </c>
      <c r="U18" s="35" t="n">
        <v>10</v>
      </c>
      <c r="V18" s="36" t="n">
        <f aca="false">U18/100*60</f>
        <v>6</v>
      </c>
      <c r="W18" s="35" t="n">
        <v>20</v>
      </c>
      <c r="X18" s="36" t="n">
        <f aca="false">W18/100*60</f>
        <v>12</v>
      </c>
      <c r="Y18" s="36" t="n">
        <f aca="false">N18+P18+R18+T18+V18+X18</f>
        <v>57.6</v>
      </c>
      <c r="Z18" s="35" t="n">
        <v>0</v>
      </c>
      <c r="AA18" s="35"/>
      <c r="AB18" s="36" t="n">
        <f aca="false">Z18+AA18</f>
        <v>0</v>
      </c>
      <c r="AC18" s="35" t="n">
        <v>2.5</v>
      </c>
      <c r="AD18" s="23" t="n">
        <f aca="false">AC18+AB18+Y18</f>
        <v>60.1</v>
      </c>
      <c r="AE18" s="36" t="s">
        <v>38</v>
      </c>
      <c r="AF18" s="36" t="s">
        <v>38</v>
      </c>
      <c r="AG18" s="93" t="n">
        <v>676000</v>
      </c>
      <c r="AH18" s="28" t="n">
        <v>338000</v>
      </c>
      <c r="AI18" s="26"/>
      <c r="AJ18" s="26"/>
      <c r="AK18" s="26"/>
      <c r="AL18" s="76"/>
    </row>
    <row r="19" customFormat="false" ht="53.25" hidden="false" customHeight="true" outlineLevel="0" collapsed="false">
      <c r="A19" s="37" t="n">
        <f aca="false">A14+1</f>
        <v>16</v>
      </c>
      <c r="B19" s="92" t="s">
        <v>111</v>
      </c>
      <c r="C19" s="16" t="s">
        <v>32</v>
      </c>
      <c r="D19" s="16" t="n">
        <v>597</v>
      </c>
      <c r="E19" s="17" t="s">
        <v>112</v>
      </c>
      <c r="F19" s="18" t="s">
        <v>113</v>
      </c>
      <c r="G19" s="18" t="s">
        <v>114</v>
      </c>
      <c r="H19" s="19" t="s">
        <v>51</v>
      </c>
      <c r="I19" s="19" t="s">
        <v>47</v>
      </c>
      <c r="J19" s="18" t="s">
        <v>115</v>
      </c>
      <c r="K19" s="19" t="s">
        <v>116</v>
      </c>
      <c r="L19" s="19" t="s">
        <v>47</v>
      </c>
      <c r="M19" s="35" t="n">
        <v>15</v>
      </c>
      <c r="N19" s="36" t="n">
        <f aca="false">M19/100*40</f>
        <v>6</v>
      </c>
      <c r="O19" s="37" t="n">
        <v>15</v>
      </c>
      <c r="P19" s="36" t="n">
        <f aca="false">O19/100*40</f>
        <v>6</v>
      </c>
      <c r="Q19" s="35" t="n">
        <v>30</v>
      </c>
      <c r="R19" s="36" t="n">
        <f aca="false">Q19/100*40</f>
        <v>12</v>
      </c>
      <c r="S19" s="35" t="n">
        <v>20</v>
      </c>
      <c r="T19" s="36" t="n">
        <f aca="false">S19/100*60</f>
        <v>12</v>
      </c>
      <c r="U19" s="35" t="n">
        <v>10</v>
      </c>
      <c r="V19" s="36" t="n">
        <f aca="false">U19/100*60</f>
        <v>6</v>
      </c>
      <c r="W19" s="35" t="n">
        <v>20</v>
      </c>
      <c r="X19" s="36" t="n">
        <f aca="false">W19/100*60</f>
        <v>12</v>
      </c>
      <c r="Y19" s="36" t="n">
        <f aca="false">N19+P19+R19+T19+V19+X19</f>
        <v>54</v>
      </c>
      <c r="Z19" s="35" t="n">
        <v>2.5</v>
      </c>
      <c r="AA19" s="35"/>
      <c r="AB19" s="36" t="n">
        <f aca="false">Z19+AA19</f>
        <v>2.5</v>
      </c>
      <c r="AC19" s="35" t="n">
        <v>2.5</v>
      </c>
      <c r="AD19" s="23" t="n">
        <f aca="false">AC19+AB19+Y19</f>
        <v>59</v>
      </c>
      <c r="AE19" s="36" t="s">
        <v>38</v>
      </c>
      <c r="AF19" s="36" t="s">
        <v>38</v>
      </c>
      <c r="AG19" s="24" t="n">
        <v>400000</v>
      </c>
      <c r="AH19" s="28" t="n">
        <v>200000</v>
      </c>
      <c r="AI19" s="26"/>
      <c r="AJ19" s="26"/>
      <c r="AK19" s="26"/>
      <c r="AL19" s="94"/>
    </row>
    <row r="20" customFormat="false" ht="53.25" hidden="false" customHeight="true" outlineLevel="0" collapsed="false">
      <c r="A20" s="95"/>
      <c r="B20" s="96"/>
      <c r="C20" s="96"/>
      <c r="D20" s="96"/>
      <c r="E20" s="96"/>
      <c r="F20" s="97"/>
      <c r="G20" s="97"/>
      <c r="H20" s="98"/>
      <c r="I20" s="98"/>
      <c r="J20" s="97"/>
      <c r="K20" s="98"/>
      <c r="L20" s="98"/>
      <c r="M20" s="7"/>
      <c r="N20" s="99"/>
      <c r="O20" s="7"/>
      <c r="P20" s="99"/>
      <c r="Q20" s="7"/>
      <c r="R20" s="99"/>
      <c r="S20" s="7"/>
      <c r="T20" s="99"/>
      <c r="U20" s="7"/>
      <c r="V20" s="99"/>
      <c r="W20" s="7"/>
      <c r="X20" s="99"/>
      <c r="Y20" s="99"/>
      <c r="Z20" s="7"/>
      <c r="AA20" s="7"/>
      <c r="AB20" s="99"/>
      <c r="AC20" s="7"/>
      <c r="AD20" s="99"/>
      <c r="AE20" s="99"/>
      <c r="AF20" s="99"/>
      <c r="AI20" s="100"/>
      <c r="AJ20" s="100"/>
      <c r="AK20" s="100"/>
      <c r="AL20" s="101"/>
    </row>
    <row r="21" customFormat="false" ht="53.25" hidden="false" customHeight="true" outlineLevel="0" collapsed="false">
      <c r="A21" s="95"/>
      <c r="B21" s="96"/>
      <c r="C21" s="96"/>
      <c r="D21" s="96"/>
      <c r="E21" s="96"/>
      <c r="F21" s="97"/>
      <c r="G21" s="97"/>
      <c r="H21" s="98"/>
      <c r="I21" s="98"/>
      <c r="J21" s="97"/>
      <c r="K21" s="98"/>
      <c r="L21" s="98"/>
      <c r="M21" s="102"/>
      <c r="N21" s="99"/>
      <c r="O21" s="7"/>
      <c r="P21" s="99"/>
      <c r="Q21" s="7"/>
      <c r="R21" s="99"/>
      <c r="S21" s="102"/>
      <c r="T21" s="99"/>
      <c r="U21" s="7"/>
      <c r="V21" s="99"/>
      <c r="W21" s="7"/>
      <c r="X21" s="99"/>
      <c r="Y21" s="99"/>
      <c r="Z21" s="7"/>
      <c r="AA21" s="7"/>
      <c r="AB21" s="99"/>
      <c r="AC21" s="7"/>
      <c r="AD21" s="99"/>
      <c r="AE21" s="99"/>
      <c r="AF21" s="99"/>
      <c r="AH21" s="103"/>
      <c r="AL21" s="101"/>
    </row>
    <row r="22" customFormat="false" ht="53.25" hidden="false" customHeight="true" outlineLevel="0" collapsed="false">
      <c r="A22" s="95"/>
      <c r="B22" s="96"/>
      <c r="C22" s="96"/>
      <c r="D22" s="96"/>
      <c r="E22" s="96"/>
      <c r="F22" s="97"/>
      <c r="G22" s="97"/>
      <c r="H22" s="98"/>
      <c r="I22" s="98"/>
      <c r="J22" s="97"/>
      <c r="K22" s="98"/>
      <c r="L22" s="98"/>
      <c r="M22" s="7"/>
      <c r="N22" s="99"/>
      <c r="O22" s="102"/>
      <c r="P22" s="99"/>
      <c r="Q22" s="7"/>
      <c r="R22" s="99"/>
      <c r="S22" s="7"/>
      <c r="T22" s="99"/>
      <c r="U22" s="7"/>
      <c r="V22" s="99"/>
      <c r="W22" s="7"/>
      <c r="X22" s="99"/>
      <c r="Y22" s="99"/>
      <c r="Z22" s="7"/>
      <c r="AA22" s="7"/>
      <c r="AB22" s="99"/>
      <c r="AC22" s="7"/>
      <c r="AD22" s="99"/>
      <c r="AE22" s="99"/>
      <c r="AF22" s="99"/>
    </row>
    <row r="23" customFormat="false" ht="53.25" hidden="false" customHeight="true" outlineLevel="0" collapsed="false">
      <c r="A23" s="95"/>
      <c r="B23" s="104"/>
      <c r="C23" s="104"/>
      <c r="D23" s="104"/>
      <c r="E23" s="104"/>
      <c r="F23" s="105"/>
      <c r="G23" s="105"/>
      <c r="H23" s="106"/>
      <c r="I23" s="106"/>
      <c r="J23" s="105"/>
      <c r="K23" s="106"/>
      <c r="L23" s="106"/>
      <c r="M23" s="7"/>
      <c r="N23" s="99"/>
      <c r="O23" s="7"/>
      <c r="P23" s="99"/>
      <c r="Q23" s="7"/>
      <c r="R23" s="99"/>
      <c r="S23" s="7"/>
      <c r="T23" s="99"/>
      <c r="U23" s="7"/>
      <c r="V23" s="99"/>
      <c r="W23" s="7"/>
      <c r="X23" s="99"/>
      <c r="Y23" s="99"/>
      <c r="Z23" s="7"/>
      <c r="AA23" s="7"/>
      <c r="AB23" s="99"/>
      <c r="AC23" s="7"/>
      <c r="AD23" s="99"/>
      <c r="AE23" s="99"/>
      <c r="AF23" s="99"/>
    </row>
    <row r="24" customFormat="false" ht="53.25" hidden="false" customHeight="true" outlineLevel="0" collapsed="false">
      <c r="A24" s="95"/>
      <c r="B24" s="96"/>
      <c r="C24" s="96"/>
      <c r="D24" s="96"/>
      <c r="E24" s="96"/>
      <c r="F24" s="97"/>
      <c r="G24" s="97"/>
      <c r="H24" s="98"/>
      <c r="I24" s="98"/>
      <c r="J24" s="97"/>
      <c r="K24" s="98"/>
      <c r="L24" s="98"/>
      <c r="M24" s="7"/>
      <c r="N24" s="99"/>
      <c r="O24" s="7"/>
      <c r="P24" s="99"/>
      <c r="Q24" s="7"/>
      <c r="R24" s="99"/>
      <c r="S24" s="7"/>
      <c r="T24" s="99"/>
      <c r="U24" s="102"/>
      <c r="V24" s="99"/>
      <c r="W24" s="7"/>
      <c r="X24" s="99"/>
      <c r="Y24" s="99"/>
      <c r="Z24" s="7"/>
      <c r="AA24" s="7"/>
      <c r="AB24" s="99"/>
      <c r="AC24" s="7"/>
      <c r="AD24" s="99"/>
      <c r="AE24" s="99"/>
      <c r="AF24" s="99"/>
    </row>
    <row r="25" customFormat="false" ht="53.25" hidden="false" customHeight="true" outlineLevel="0" collapsed="false">
      <c r="A25" s="95"/>
      <c r="B25" s="104"/>
      <c r="C25" s="104"/>
      <c r="D25" s="104"/>
      <c r="E25" s="104"/>
      <c r="F25" s="105"/>
      <c r="G25" s="105"/>
      <c r="H25" s="106"/>
      <c r="I25" s="106"/>
      <c r="J25" s="105"/>
      <c r="K25" s="106"/>
      <c r="L25" s="106"/>
      <c r="M25" s="7"/>
      <c r="N25" s="99"/>
      <c r="O25" s="7"/>
      <c r="P25" s="99"/>
      <c r="Q25" s="7"/>
      <c r="R25" s="99"/>
      <c r="S25" s="7"/>
      <c r="T25" s="99"/>
      <c r="U25" s="7"/>
      <c r="V25" s="99"/>
      <c r="W25" s="7"/>
      <c r="X25" s="99"/>
      <c r="Y25" s="99"/>
      <c r="Z25" s="7"/>
      <c r="AA25" s="7"/>
      <c r="AB25" s="99"/>
      <c r="AC25" s="7"/>
      <c r="AD25" s="99"/>
      <c r="AE25" s="99"/>
      <c r="AF25" s="99"/>
    </row>
    <row r="26" customFormat="false" ht="53.25" hidden="false" customHeight="true" outlineLevel="0" collapsed="false">
      <c r="A26" s="95"/>
      <c r="B26" s="104"/>
      <c r="C26" s="104"/>
      <c r="D26" s="104"/>
      <c r="E26" s="104"/>
      <c r="F26" s="105"/>
      <c r="G26" s="105"/>
      <c r="H26" s="106"/>
      <c r="I26" s="106"/>
      <c r="J26" s="105"/>
      <c r="K26" s="106"/>
      <c r="L26" s="106"/>
      <c r="M26" s="7"/>
      <c r="N26" s="99"/>
      <c r="O26" s="7"/>
      <c r="P26" s="99"/>
      <c r="Q26" s="7"/>
      <c r="R26" s="99"/>
      <c r="S26" s="102"/>
      <c r="T26" s="99"/>
      <c r="U26" s="102"/>
      <c r="V26" s="99"/>
      <c r="W26" s="7"/>
      <c r="X26" s="99"/>
      <c r="Y26" s="99"/>
      <c r="Z26" s="7"/>
      <c r="AA26" s="7"/>
      <c r="AB26" s="99"/>
      <c r="AC26" s="7"/>
      <c r="AD26" s="99"/>
      <c r="AE26" s="99"/>
      <c r="AF26" s="99"/>
    </row>
    <row r="27" customFormat="false" ht="53.25" hidden="false" customHeight="true" outlineLevel="0" collapsed="false">
      <c r="A27" s="95"/>
      <c r="B27" s="96"/>
      <c r="C27" s="96"/>
      <c r="D27" s="96"/>
      <c r="E27" s="96"/>
      <c r="F27" s="97"/>
      <c r="G27" s="97"/>
      <c r="H27" s="98"/>
      <c r="I27" s="98"/>
      <c r="J27" s="97"/>
      <c r="K27" s="98"/>
      <c r="L27" s="98"/>
      <c r="M27" s="102"/>
      <c r="N27" s="99"/>
      <c r="O27" s="7"/>
      <c r="P27" s="99"/>
      <c r="Q27" s="7"/>
      <c r="R27" s="99"/>
      <c r="S27" s="7"/>
      <c r="T27" s="99"/>
      <c r="U27" s="7"/>
      <c r="V27" s="99"/>
      <c r="W27" s="7"/>
      <c r="X27" s="99"/>
      <c r="Y27" s="99"/>
      <c r="Z27" s="7"/>
      <c r="AA27" s="7"/>
      <c r="AB27" s="99"/>
      <c r="AC27" s="7"/>
      <c r="AD27" s="99"/>
      <c r="AE27" s="99"/>
      <c r="AF27" s="99"/>
    </row>
    <row r="28" customFormat="false" ht="53.25" hidden="false" customHeight="true" outlineLevel="0" collapsed="false">
      <c r="A28" s="95"/>
      <c r="B28" s="96"/>
      <c r="C28" s="96"/>
      <c r="D28" s="96"/>
      <c r="E28" s="96"/>
      <c r="F28" s="97"/>
      <c r="G28" s="97"/>
      <c r="H28" s="98"/>
      <c r="I28" s="98"/>
      <c r="J28" s="97"/>
      <c r="K28" s="98"/>
      <c r="L28" s="98"/>
      <c r="M28" s="7"/>
      <c r="N28" s="99"/>
      <c r="O28" s="102"/>
      <c r="P28" s="99"/>
      <c r="Q28" s="7"/>
      <c r="R28" s="99"/>
      <c r="S28" s="7"/>
      <c r="T28" s="99"/>
      <c r="U28" s="7"/>
      <c r="V28" s="99"/>
      <c r="W28" s="7"/>
      <c r="X28" s="99"/>
      <c r="Y28" s="99"/>
      <c r="Z28" s="7"/>
      <c r="AA28" s="7"/>
      <c r="AB28" s="99"/>
      <c r="AC28" s="7"/>
      <c r="AD28" s="99"/>
      <c r="AE28" s="99"/>
      <c r="AF28" s="99"/>
    </row>
    <row r="29" customFormat="false" ht="53.25" hidden="false" customHeight="true" outlineLevel="0" collapsed="false">
      <c r="A29" s="95"/>
      <c r="B29" s="104"/>
      <c r="C29" s="104"/>
      <c r="D29" s="104"/>
      <c r="E29" s="104"/>
      <c r="F29" s="105"/>
      <c r="G29" s="105"/>
      <c r="H29" s="106"/>
      <c r="I29" s="106"/>
      <c r="J29" s="105"/>
      <c r="K29" s="106"/>
      <c r="L29" s="106"/>
      <c r="M29" s="7"/>
      <c r="N29" s="99"/>
      <c r="O29" s="7"/>
      <c r="P29" s="99"/>
      <c r="Q29" s="7"/>
      <c r="R29" s="99"/>
      <c r="S29" s="7"/>
      <c r="T29" s="99"/>
      <c r="U29" s="7"/>
      <c r="V29" s="99"/>
      <c r="W29" s="7"/>
      <c r="X29" s="99"/>
      <c r="Y29" s="99"/>
      <c r="Z29" s="7"/>
      <c r="AA29" s="7"/>
      <c r="AB29" s="99"/>
      <c r="AC29" s="7"/>
      <c r="AD29" s="99"/>
      <c r="AE29" s="99"/>
      <c r="AF29" s="99"/>
    </row>
    <row r="30" customFormat="false" ht="53.25" hidden="false" customHeight="true" outlineLevel="0" collapsed="false">
      <c r="A30" s="95"/>
      <c r="B30" s="104"/>
      <c r="C30" s="104"/>
      <c r="D30" s="104"/>
      <c r="E30" s="104"/>
      <c r="F30" s="105"/>
      <c r="G30" s="105"/>
      <c r="H30" s="106"/>
      <c r="I30" s="106"/>
      <c r="J30" s="105"/>
      <c r="K30" s="106"/>
      <c r="L30" s="106"/>
      <c r="Q30" s="2"/>
      <c r="AB30" s="5"/>
      <c r="AD30" s="5"/>
      <c r="AE30" s="5"/>
      <c r="AF30" s="5"/>
    </row>
    <row r="31" customFormat="false" ht="53.25" hidden="false" customHeight="true" outlineLevel="0" collapsed="false">
      <c r="A31" s="95"/>
      <c r="B31" s="104"/>
      <c r="C31" s="104"/>
      <c r="D31" s="104"/>
      <c r="E31" s="104"/>
      <c r="F31" s="105"/>
      <c r="G31" s="105"/>
      <c r="H31" s="106"/>
      <c r="I31" s="106"/>
      <c r="J31" s="105"/>
      <c r="K31" s="106"/>
      <c r="L31" s="106"/>
      <c r="Q31" s="2"/>
      <c r="AB31" s="5"/>
      <c r="AD31" s="5"/>
      <c r="AE31" s="5"/>
      <c r="AF31" s="5"/>
    </row>
    <row r="32" customFormat="false" ht="53.25" hidden="false" customHeight="true" outlineLevel="0" collapsed="false">
      <c r="A32" s="95"/>
      <c r="B32" s="96"/>
      <c r="C32" s="96"/>
      <c r="D32" s="96"/>
      <c r="E32" s="96"/>
      <c r="F32" s="97"/>
      <c r="G32" s="97"/>
      <c r="H32" s="98"/>
      <c r="I32" s="98"/>
      <c r="J32" s="97"/>
      <c r="K32" s="98"/>
      <c r="L32" s="98"/>
      <c r="Q32" s="2"/>
      <c r="AB32" s="5"/>
      <c r="AD32" s="5"/>
      <c r="AE32" s="5"/>
      <c r="AF32" s="5"/>
      <c r="AG32" s="107"/>
      <c r="AH32" s="107"/>
      <c r="AL32" s="1"/>
    </row>
    <row r="33" customFormat="false" ht="53.25" hidden="false" customHeight="true" outlineLevel="0" collapsed="false">
      <c r="A33" s="95"/>
      <c r="B33" s="96"/>
      <c r="C33" s="96"/>
      <c r="D33" s="96"/>
      <c r="E33" s="96"/>
      <c r="F33" s="97"/>
      <c r="G33" s="97"/>
      <c r="H33" s="98"/>
      <c r="I33" s="98"/>
      <c r="J33" s="97"/>
      <c r="K33" s="98"/>
      <c r="L33" s="98"/>
      <c r="Q33" s="2"/>
      <c r="AB33" s="5"/>
      <c r="AD33" s="5"/>
      <c r="AE33" s="5"/>
      <c r="AF33" s="5"/>
      <c r="AG33" s="107"/>
      <c r="AH33" s="107"/>
      <c r="AL33" s="1"/>
    </row>
    <row r="34" customFormat="false" ht="53.25" hidden="false" customHeight="true" outlineLevel="0" collapsed="false">
      <c r="A34" s="95"/>
      <c r="B34" s="96"/>
      <c r="C34" s="96"/>
      <c r="D34" s="96"/>
      <c r="E34" s="96"/>
      <c r="F34" s="97"/>
      <c r="G34" s="97"/>
      <c r="H34" s="98"/>
      <c r="I34" s="98"/>
      <c r="J34" s="97"/>
      <c r="K34" s="98"/>
      <c r="L34" s="98"/>
      <c r="Q34" s="2"/>
      <c r="AB34" s="5"/>
      <c r="AD34" s="5"/>
      <c r="AE34" s="5"/>
      <c r="AF34" s="5"/>
      <c r="AG34" s="107"/>
      <c r="AH34" s="107"/>
      <c r="AL34" s="1"/>
    </row>
    <row r="35" customFormat="false" ht="53.25" hidden="false" customHeight="true" outlineLevel="0" collapsed="false">
      <c r="A35" s="95"/>
      <c r="B35" s="96"/>
      <c r="C35" s="96"/>
      <c r="D35" s="96"/>
      <c r="E35" s="96"/>
      <c r="F35" s="97"/>
      <c r="G35" s="97"/>
      <c r="H35" s="98"/>
      <c r="I35" s="98"/>
      <c r="J35" s="97"/>
      <c r="K35" s="98"/>
      <c r="L35" s="98"/>
      <c r="Q35" s="2"/>
      <c r="AB35" s="5"/>
      <c r="AD35" s="5"/>
      <c r="AE35" s="5"/>
      <c r="AF35" s="5"/>
      <c r="AG35" s="107"/>
      <c r="AH35" s="107"/>
      <c r="AL35" s="1"/>
    </row>
    <row r="36" customFormat="false" ht="53.25" hidden="false" customHeight="true" outlineLevel="0" collapsed="false">
      <c r="A36" s="95"/>
      <c r="B36" s="96"/>
      <c r="C36" s="96"/>
      <c r="D36" s="96"/>
      <c r="E36" s="96"/>
      <c r="F36" s="97"/>
      <c r="G36" s="97"/>
      <c r="H36" s="98"/>
      <c r="I36" s="98"/>
      <c r="J36" s="97"/>
      <c r="K36" s="98"/>
      <c r="L36" s="98"/>
      <c r="Q36" s="2"/>
      <c r="AB36" s="5"/>
      <c r="AD36" s="5"/>
      <c r="AE36" s="5"/>
      <c r="AF36" s="5"/>
      <c r="AG36" s="107"/>
      <c r="AH36" s="107"/>
      <c r="AL36" s="1"/>
    </row>
    <row r="37" customFormat="false" ht="53.25" hidden="false" customHeight="true" outlineLevel="0" collapsed="false">
      <c r="A37" s="95"/>
      <c r="B37" s="96"/>
      <c r="C37" s="96"/>
      <c r="D37" s="96"/>
      <c r="E37" s="96"/>
      <c r="F37" s="97"/>
      <c r="G37" s="97"/>
      <c r="H37" s="98"/>
      <c r="I37" s="98"/>
      <c r="J37" s="97"/>
      <c r="K37" s="98"/>
      <c r="L37" s="98"/>
      <c r="Q37" s="2"/>
      <c r="AB37" s="5"/>
      <c r="AD37" s="5"/>
      <c r="AE37" s="5"/>
      <c r="AF37" s="5"/>
      <c r="AG37" s="107"/>
      <c r="AH37" s="107"/>
      <c r="AL37" s="1"/>
    </row>
    <row r="38" customFormat="false" ht="53.25" hidden="false" customHeight="true" outlineLevel="0" collapsed="false">
      <c r="A38" s="95"/>
      <c r="B38" s="104"/>
      <c r="C38" s="104"/>
      <c r="D38" s="104"/>
      <c r="E38" s="104"/>
      <c r="F38" s="105"/>
      <c r="G38" s="105"/>
      <c r="H38" s="106"/>
      <c r="I38" s="106"/>
      <c r="J38" s="105"/>
      <c r="K38" s="106"/>
      <c r="L38" s="106"/>
      <c r="Q38" s="2"/>
      <c r="AB38" s="5"/>
      <c r="AD38" s="5"/>
      <c r="AE38" s="5"/>
      <c r="AF38" s="5"/>
      <c r="AG38" s="107"/>
      <c r="AH38" s="107"/>
      <c r="AL38" s="1"/>
    </row>
    <row r="39" customFormat="false" ht="53.25" hidden="false" customHeight="true" outlineLevel="0" collapsed="false">
      <c r="A39" s="95"/>
      <c r="B39" s="96"/>
      <c r="C39" s="96"/>
      <c r="D39" s="96"/>
      <c r="E39" s="96"/>
      <c r="F39" s="97"/>
      <c r="G39" s="97"/>
      <c r="H39" s="98"/>
      <c r="I39" s="98"/>
      <c r="J39" s="97"/>
      <c r="K39" s="98"/>
      <c r="L39" s="98"/>
      <c r="Q39" s="2"/>
      <c r="AB39" s="5"/>
      <c r="AD39" s="5"/>
      <c r="AE39" s="5"/>
      <c r="AF39" s="5"/>
      <c r="AG39" s="107"/>
      <c r="AH39" s="107"/>
      <c r="AL39" s="1"/>
    </row>
    <row r="40" customFormat="false" ht="53.25" hidden="false" customHeight="true" outlineLevel="0" collapsed="false">
      <c r="A40" s="95"/>
      <c r="B40" s="96"/>
      <c r="C40" s="96"/>
      <c r="D40" s="96"/>
      <c r="E40" s="96"/>
      <c r="F40" s="97"/>
      <c r="G40" s="97"/>
      <c r="H40" s="98"/>
      <c r="I40" s="98"/>
      <c r="J40" s="97"/>
      <c r="K40" s="98"/>
      <c r="L40" s="98"/>
      <c r="Q40" s="2"/>
      <c r="AB40" s="5"/>
      <c r="AD40" s="5"/>
      <c r="AE40" s="5"/>
      <c r="AF40" s="5"/>
      <c r="AG40" s="107"/>
      <c r="AH40" s="107"/>
      <c r="AL40" s="1"/>
    </row>
    <row r="41" customFormat="false" ht="53.25" hidden="false" customHeight="true" outlineLevel="0" collapsed="false">
      <c r="A41" s="95"/>
      <c r="B41" s="96"/>
      <c r="C41" s="96"/>
      <c r="D41" s="96"/>
      <c r="E41" s="96"/>
      <c r="F41" s="97"/>
      <c r="G41" s="97"/>
      <c r="H41" s="98"/>
      <c r="I41" s="98"/>
      <c r="J41" s="97"/>
      <c r="K41" s="98"/>
      <c r="L41" s="98"/>
      <c r="Q41" s="2"/>
      <c r="AB41" s="5"/>
      <c r="AD41" s="5"/>
      <c r="AE41" s="5"/>
      <c r="AF41" s="5"/>
      <c r="AG41" s="107"/>
      <c r="AH41" s="107"/>
      <c r="AL41" s="1"/>
    </row>
    <row r="42" customFormat="false" ht="53.25" hidden="false" customHeight="true" outlineLevel="0" collapsed="false">
      <c r="A42" s="95"/>
      <c r="B42" s="96"/>
      <c r="C42" s="96"/>
      <c r="D42" s="96"/>
      <c r="E42" s="96"/>
      <c r="F42" s="97"/>
      <c r="G42" s="97"/>
      <c r="H42" s="98"/>
      <c r="I42" s="98"/>
      <c r="J42" s="97"/>
      <c r="K42" s="98"/>
      <c r="L42" s="98"/>
      <c r="Q42" s="2"/>
      <c r="AB42" s="5"/>
      <c r="AD42" s="5"/>
      <c r="AE42" s="5"/>
      <c r="AF42" s="5"/>
      <c r="AG42" s="107"/>
      <c r="AH42" s="107"/>
      <c r="AL42" s="1"/>
    </row>
    <row r="43" customFormat="false" ht="53.25" hidden="false" customHeight="true" outlineLevel="0" collapsed="false">
      <c r="A43" s="95"/>
      <c r="B43" s="104"/>
      <c r="C43" s="104"/>
      <c r="D43" s="104"/>
      <c r="E43" s="104"/>
      <c r="F43" s="105"/>
      <c r="G43" s="105"/>
      <c r="H43" s="106"/>
      <c r="I43" s="106"/>
      <c r="J43" s="105"/>
      <c r="K43" s="106"/>
      <c r="L43" s="106"/>
      <c r="Q43" s="2"/>
      <c r="AB43" s="5"/>
      <c r="AD43" s="5"/>
      <c r="AE43" s="5"/>
      <c r="AF43" s="5"/>
      <c r="AG43" s="107"/>
      <c r="AH43" s="107"/>
      <c r="AL43" s="1"/>
    </row>
    <row r="44" customFormat="false" ht="53.25" hidden="false" customHeight="true" outlineLevel="0" collapsed="false">
      <c r="A44" s="95"/>
      <c r="B44" s="104"/>
      <c r="C44" s="104"/>
      <c r="D44" s="104"/>
      <c r="E44" s="104"/>
      <c r="F44" s="105"/>
      <c r="G44" s="105"/>
      <c r="H44" s="106"/>
      <c r="I44" s="106"/>
      <c r="J44" s="105"/>
      <c r="K44" s="106"/>
      <c r="L44" s="106"/>
      <c r="Q44" s="2"/>
      <c r="AB44" s="5"/>
      <c r="AD44" s="5"/>
      <c r="AE44" s="5"/>
      <c r="AF44" s="5"/>
      <c r="AG44" s="107"/>
      <c r="AH44" s="107"/>
      <c r="AL44" s="1"/>
    </row>
    <row r="45" customFormat="false" ht="53.25" hidden="false" customHeight="true" outlineLevel="0" collapsed="false">
      <c r="A45" s="108"/>
      <c r="B45" s="109"/>
      <c r="C45" s="109"/>
      <c r="D45" s="109"/>
      <c r="E45" s="109"/>
      <c r="AG45" s="107"/>
      <c r="AH45" s="107"/>
      <c r="AL45" s="1"/>
    </row>
    <row r="46" customFormat="false" ht="53.25" hidden="false" customHeight="true" outlineLevel="0" collapsed="false">
      <c r="A46" s="108"/>
      <c r="B46" s="109"/>
      <c r="C46" s="109"/>
      <c r="D46" s="109"/>
      <c r="E46" s="109"/>
      <c r="AG46" s="107"/>
      <c r="AH46" s="107"/>
      <c r="AL46" s="1"/>
    </row>
    <row r="47" customFormat="false" ht="53.25" hidden="false" customHeight="true" outlineLevel="0" collapsed="false">
      <c r="A47" s="108"/>
      <c r="B47" s="109"/>
      <c r="C47" s="109"/>
      <c r="D47" s="109"/>
      <c r="E47" s="109"/>
      <c r="AG47" s="107"/>
      <c r="AH47" s="107"/>
      <c r="AL47" s="1"/>
    </row>
  </sheetData>
  <mergeCells count="54">
    <mergeCell ref="A1:A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8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2AD57500CE2D419F8BE880D7E0CBDA" ma:contentTypeVersion="16" ma:contentTypeDescription="Creare un nuovo documento." ma:contentTypeScope="" ma:versionID="c14b7427ddcf2fc7f6654d591495d8e8">
  <xsd:schema xmlns:xsd="http://www.w3.org/2001/XMLSchema" xmlns:xs="http://www.w3.org/2001/XMLSchema" xmlns:p="http://schemas.microsoft.com/office/2006/metadata/properties" xmlns:ns3="e48d8130-903c-4dc3-8fcd-d70afe6f4320" xmlns:ns4="a66a3639-e65d-413c-8d7e-c5a79cd952cd" targetNamespace="http://schemas.microsoft.com/office/2006/metadata/properties" ma:root="true" ma:fieldsID="47c41634adb6230b16817384511b89b5" ns3:_="" ns4:_="">
    <xsd:import namespace="e48d8130-903c-4dc3-8fcd-d70afe6f4320"/>
    <xsd:import namespace="a66a3639-e65d-413c-8d7e-c5a79cd952cd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d8130-903c-4dc3-8fcd-d70afe6f4320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a3639-e65d-413c-8d7e-c5a79cd952c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48d8130-903c-4dc3-8fcd-d70afe6f4320" xsi:nil="true"/>
  </documentManagement>
</p:properties>
</file>

<file path=customXml/itemProps1.xml><?xml version="1.0" encoding="utf-8"?>
<ds:datastoreItem xmlns:ds="http://schemas.openxmlformats.org/officeDocument/2006/customXml" ds:itemID="{5CA7A287-CD5C-4382-908C-84537FB98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8d8130-903c-4dc3-8fcd-d70afe6f4320"/>
    <ds:schemaRef ds:uri="a66a3639-e65d-413c-8d7e-c5a79cd952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5A5D7D-511A-466E-879F-837412A05E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2FB020-675B-4F02-800B-6DAF2DAD10BF}">
  <ds:schemaRefs>
    <ds:schemaRef ds:uri="a66a3639-e65d-413c-8d7e-c5a79cd952cd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e48d8130-903c-4dc3-8fcd-d70afe6f4320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Regione Marche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2024-03-05T15:10:46Z</dcterms:created>
  <dc:creator>Andrea Rossi</dc:creator>
  <dc:description/>
  <dc:language>it-IT</dc:language>
  <cp:lastModifiedBy>Klaudie Vincenzetti</cp:lastModifiedBy>
  <cp:lastPrinted>2024-10-10T15:23:14Z</cp:lastPrinted>
  <dcterms:modified xsi:type="dcterms:W3CDTF">2025-02-18T11:11:14Z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0x010100D72AD57500CE2D419F8BE880D7E0CBDA</vt:lpwstr>
  </property>
</Properties>
</file>